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21075" windowHeight="8130" activeTab="3"/>
  </bookViews>
  <sheets>
    <sheet name="Доходы" sheetId="1" r:id="rId1"/>
    <sheet name="Расходы" sheetId="2" r:id="rId2"/>
    <sheet name="БК" sheetId="3" r:id="rId3"/>
    <sheet name="Источники" sheetId="4" r:id="rId4"/>
  </sheets>
  <externalReferences>
    <externalReference r:id="rId5"/>
  </externalReferences>
  <definedNames>
    <definedName name="_xlnm.Print_Area" localSheetId="0">Доходы!$A$1:$I$41</definedName>
  </definedNames>
  <calcPr calcId="114210"/>
</workbook>
</file>

<file path=xl/calcChain.xml><?xml version="1.0" encoding="utf-8"?>
<calcChain xmlns="http://schemas.openxmlformats.org/spreadsheetml/2006/main">
  <c r="I107" i="3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53"/>
  <c r="I52"/>
  <c r="I51"/>
  <c r="I50"/>
  <c r="I49"/>
  <c r="I48"/>
  <c r="I32"/>
  <c r="H31"/>
  <c r="I31"/>
  <c r="I16"/>
  <c r="I15"/>
  <c r="I14"/>
  <c r="I13"/>
  <c r="G69"/>
  <c r="I69"/>
  <c r="G68"/>
  <c r="I68"/>
  <c r="G67"/>
  <c r="I67"/>
  <c r="G66"/>
  <c r="I66"/>
  <c r="G65"/>
  <c r="I65"/>
  <c r="G64"/>
  <c r="I64"/>
  <c r="G63"/>
  <c r="I63"/>
  <c r="G62"/>
  <c r="I62"/>
  <c r="G61"/>
  <c r="I61"/>
  <c r="G60"/>
  <c r="I60"/>
  <c r="G59"/>
  <c r="I59"/>
  <c r="G58"/>
  <c r="I58"/>
  <c r="G57"/>
  <c r="I57"/>
  <c r="G56"/>
  <c r="I56"/>
  <c r="G55"/>
  <c r="I55"/>
  <c r="G54"/>
  <c r="I54"/>
  <c r="G47"/>
  <c r="I47"/>
  <c r="G46"/>
  <c r="I46"/>
  <c r="G45"/>
  <c r="I45"/>
  <c r="G44"/>
  <c r="I44"/>
  <c r="G43"/>
  <c r="I43"/>
  <c r="G42"/>
  <c r="I42"/>
  <c r="G41"/>
  <c r="I41"/>
  <c r="G40"/>
  <c r="I40"/>
  <c r="G39"/>
  <c r="I39"/>
  <c r="G38"/>
  <c r="I38"/>
  <c r="G37"/>
  <c r="I37"/>
  <c r="G36"/>
  <c r="I36"/>
  <c r="G35"/>
  <c r="I35"/>
  <c r="G34"/>
  <c r="I34"/>
  <c r="G33"/>
  <c r="I33"/>
  <c r="G29"/>
  <c r="I29"/>
  <c r="G28"/>
  <c r="I28"/>
  <c r="G27"/>
  <c r="I27"/>
  <c r="G26"/>
  <c r="I26"/>
  <c r="G25"/>
  <c r="I25"/>
  <c r="G24"/>
  <c r="I24"/>
  <c r="G23"/>
  <c r="I23"/>
  <c r="G22"/>
  <c r="I22"/>
  <c r="G21"/>
  <c r="I21"/>
  <c r="G20"/>
  <c r="I20"/>
  <c r="G19"/>
  <c r="I19"/>
  <c r="G18"/>
  <c r="I18"/>
  <c r="G17"/>
  <c r="I17"/>
  <c r="G13"/>
  <c r="H30"/>
  <c r="I30"/>
  <c r="H108"/>
  <c r="I108"/>
  <c r="I107" i="2"/>
  <c r="I103"/>
  <c r="I99"/>
  <c r="I97"/>
  <c r="G96"/>
  <c r="I96"/>
  <c r="I94"/>
  <c r="I90"/>
  <c r="G89"/>
  <c r="I89"/>
  <c r="I88"/>
  <c r="I86"/>
  <c r="I82"/>
  <c r="I80"/>
  <c r="I78"/>
  <c r="G77"/>
  <c r="I77"/>
  <c r="I76"/>
  <c r="I73"/>
  <c r="I69"/>
  <c r="G68"/>
  <c r="I68"/>
  <c r="I67"/>
  <c r="I65"/>
  <c r="G64"/>
  <c r="I64"/>
  <c r="I63"/>
  <c r="I61"/>
  <c r="G60"/>
  <c r="I60"/>
  <c r="I59"/>
  <c r="I57"/>
  <c r="G56"/>
  <c r="I56"/>
  <c r="I53"/>
  <c r="I49"/>
  <c r="G48"/>
  <c r="I48"/>
  <c r="I46"/>
  <c r="G45"/>
  <c r="I45"/>
  <c r="G44"/>
  <c r="I44"/>
  <c r="I43"/>
  <c r="I42"/>
  <c r="I40"/>
  <c r="I38"/>
  <c r="I37"/>
  <c r="I36"/>
  <c r="I34"/>
  <c r="G33"/>
  <c r="I33"/>
  <c r="I29"/>
  <c r="I28"/>
  <c r="I27"/>
  <c r="I25"/>
  <c r="I23"/>
  <c r="I19"/>
  <c r="H31"/>
  <c r="H30"/>
  <c r="H108"/>
  <c r="G106"/>
  <c r="I106"/>
  <c r="G105"/>
  <c r="G104"/>
  <c r="I104"/>
  <c r="G102"/>
  <c r="I102"/>
  <c r="G101"/>
  <c r="I101"/>
  <c r="G100"/>
  <c r="I100"/>
  <c r="G98"/>
  <c r="I98"/>
  <c r="G93"/>
  <c r="I93"/>
  <c r="G92"/>
  <c r="I92"/>
  <c r="G87"/>
  <c r="I87"/>
  <c r="G85"/>
  <c r="I85"/>
  <c r="G81"/>
  <c r="I81"/>
  <c r="G79"/>
  <c r="G75"/>
  <c r="I75"/>
  <c r="G72"/>
  <c r="G71"/>
  <c r="I71"/>
  <c r="G66"/>
  <c r="I66"/>
  <c r="G62"/>
  <c r="I62"/>
  <c r="G58"/>
  <c r="I58"/>
  <c r="G52"/>
  <c r="G51"/>
  <c r="G50"/>
  <c r="I50"/>
  <c r="G47"/>
  <c r="I47"/>
  <c r="G41"/>
  <c r="I41"/>
  <c r="G39"/>
  <c r="G35"/>
  <c r="G32"/>
  <c r="I32"/>
  <c r="I35"/>
  <c r="G26"/>
  <c r="I26"/>
  <c r="G24"/>
  <c r="I24"/>
  <c r="G22"/>
  <c r="I22"/>
  <c r="G18"/>
  <c r="I18"/>
  <c r="G17"/>
  <c r="I17"/>
  <c r="E39" i="1"/>
  <c r="F38"/>
  <c r="F37"/>
  <c r="F34"/>
  <c r="F29"/>
  <c r="F26"/>
  <c r="F24"/>
  <c r="F21"/>
  <c r="F19"/>
  <c r="F17"/>
  <c r="F16"/>
  <c r="I52" i="2"/>
  <c r="I105"/>
  <c r="I72"/>
  <c r="G74"/>
  <c r="I74"/>
  <c r="I39"/>
  <c r="I51"/>
  <c r="I79"/>
  <c r="G21"/>
  <c r="G95"/>
  <c r="I95"/>
  <c r="G55"/>
  <c r="G84"/>
  <c r="G31"/>
  <c r="I31"/>
  <c r="G70"/>
  <c r="I70"/>
  <c r="G91"/>
  <c r="D36" i="1"/>
  <c r="D33"/>
  <c r="F33"/>
  <c r="D28"/>
  <c r="F28"/>
  <c r="D23"/>
  <c r="D20"/>
  <c r="F20"/>
  <c r="D18"/>
  <c r="F18"/>
  <c r="D15"/>
  <c r="G30" i="2"/>
  <c r="I30"/>
  <c r="I91"/>
  <c r="G20"/>
  <c r="I21"/>
  <c r="G83"/>
  <c r="I83"/>
  <c r="I84"/>
  <c r="G54"/>
  <c r="I54"/>
  <c r="I55"/>
  <c r="D22" i="1"/>
  <c r="F22"/>
  <c r="F23"/>
  <c r="D32"/>
  <c r="F36"/>
  <c r="D27"/>
  <c r="D14"/>
  <c r="F15"/>
  <c r="G16" i="2"/>
  <c r="I16"/>
  <c r="I20"/>
  <c r="G15"/>
  <c r="D31" i="1"/>
  <c r="F32"/>
  <c r="D13"/>
  <c r="F14"/>
  <c r="F27"/>
  <c r="D25"/>
  <c r="F25"/>
  <c r="I15" i="2"/>
  <c r="G14"/>
  <c r="I14"/>
  <c r="G13"/>
  <c r="I13"/>
  <c r="G108"/>
  <c r="I108"/>
  <c r="F13" i="1"/>
  <c r="D12"/>
  <c r="D30"/>
  <c r="F30"/>
  <c r="F31"/>
  <c r="D39"/>
  <c r="F39"/>
  <c r="F12"/>
</calcChain>
</file>

<file path=xl/sharedStrings.xml><?xml version="1.0" encoding="utf-8"?>
<sst xmlns="http://schemas.openxmlformats.org/spreadsheetml/2006/main" count="899" uniqueCount="373">
  <si>
    <t>(тыс.руб.)</t>
  </si>
  <si>
    <t>Наименование источника доходов</t>
  </si>
  <si>
    <t>Код дохода</t>
  </si>
  <si>
    <t>Утверждено на 2016 год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</si>
  <si>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</si>
  <si>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</si>
  <si>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</si>
  <si>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</si>
  <si>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</si>
  <si>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</si>
  <si>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</si>
  <si>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</si>
  <si>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</si>
  <si>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</si>
  <si>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Минимальный налог, зачисляемый в бюджеты субъектов Российской Федерации</t>
  </si>
  <si>
    <t>182 1 05 01050 01 0000 110</t>
  </si>
  <si>
    <t>Единый налог на вмененный доход для отдельных видов деятельности</t>
  </si>
  <si>
    <t>000 1 05 02000 02 0000 110</t>
  </si>
  <si>
    <t>182 1 05 02010 02 0000 110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</si>
  <si>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</si>
  <si>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</si>
  <si>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</si>
  <si>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</si>
  <si>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</si>
  <si>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</si>
  <si>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</si>
  <si>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</si>
  <si>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</si>
  <si>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182 1 06 01010 03 0000 110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</si>
  <si>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</si>
  <si>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</si>
  <si>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</si>
  <si>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</si>
  <si>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</si>
  <si>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</si>
  <si>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</si>
  <si>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</si>
  <si>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Санкт-Петербурге»</t>
  </si>
  <si>
    <t>862 1 16 90030 03 0100 140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</si>
  <si>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</si>
  <si>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</si>
  <si>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</si>
  <si>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</si>
  <si>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</si>
  <si>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</si>
  <si>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</si>
  <si>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000 2 02 03024 03 0000 151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</si>
  <si>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</si>
  <si>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973 2 02 03024 03 0100 151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</si>
  <si>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</t>
  </si>
  <si>
    <t>973 2 02 03024 03 0200 151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</si>
  <si>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</si>
  <si>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</si>
  <si>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973 2 02 03027 03 0100 151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</si>
  <si>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</si>
  <si>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973 2 02 03027 03 0200 151</t>
  </si>
  <si>
    <t>Итого: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</si>
  <si>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</si>
  <si>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</si>
  <si>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</si>
  <si>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</si>
  <si>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</si>
  <si>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</si>
  <si>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</si>
  <si>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</si>
  <si>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</si>
  <si>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</si>
  <si>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</si>
  <si>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</si>
  <si>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</si>
  <si>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</si>
  <si>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</si>
  <si>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</si>
  <si>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</si>
  <si>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</si>
  <si>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</si>
  <si>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</si>
  <si>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</si>
  <si>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</si>
  <si>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</si>
  <si>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</si>
  <si>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</si>
  <si>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</si>
  <si>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% исполнения</t>
  </si>
  <si>
    <t xml:space="preserve">Исполнено в      I   квартале </t>
  </si>
  <si>
    <t>973 2 02 03027 03 0000 151</t>
  </si>
  <si>
    <t>№</t>
  </si>
  <si>
    <t>НАИМЕНОВАНИЕ СТАТЕЙ</t>
  </si>
  <si>
    <t>Код ГРБС</t>
  </si>
  <si>
    <t>Код раздела, подраздела</t>
  </si>
  <si>
    <t>Код цел</t>
  </si>
  <si>
    <t>Код</t>
  </si>
  <si>
    <t>Общегосударственные вопросы</t>
  </si>
  <si>
    <t>000</t>
  </si>
  <si>
    <t>0100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</si>
  <si>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</si>
  <si>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</si>
  <si>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</si>
  <si>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887</t>
  </si>
  <si>
    <t>Функционирование высшего должностного лица 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</si>
  <si>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</si>
  <si>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</si>
  <si>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</si>
  <si>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0020000011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</si>
  <si>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</si>
  <si>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</si>
  <si>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</si>
  <si>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</si>
  <si>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</si>
  <si>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</si>
  <si>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</si>
  <si>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Депутаты представительного органа муниципального  образования</t>
  </si>
  <si>
    <t>0020000021</t>
  </si>
  <si>
    <t>2.1.1.</t>
  </si>
  <si>
    <t>Депутаты, осуществляющие свою деятельность на постоянной основе</t>
  </si>
  <si>
    <t>2.1.1.1.</t>
  </si>
  <si>
    <t>2.1.2.</t>
  </si>
  <si>
    <t>Компенсация депутатам, осуществляющим свои полномочия на непостоянной основе</t>
  </si>
  <si>
    <t>0020000023</t>
  </si>
  <si>
    <t>2.1.2.1.</t>
  </si>
  <si>
    <t>2.2.</t>
  </si>
  <si>
    <t>Аппарат представительного органа муниципального образования</t>
  </si>
  <si>
    <t>0020000022</t>
  </si>
  <si>
    <t>2.2.1.</t>
  </si>
  <si>
    <t>2.2.2.</t>
  </si>
  <si>
    <t>Закупка товаров, работ и услуг для государственных (муниципальных) нужд</t>
  </si>
  <si>
    <t>2.2.3.</t>
  </si>
  <si>
    <t>Иные бюджетные ассигнования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</si>
  <si>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</si>
  <si>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</si>
  <si>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973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</si>
  <si>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</si>
  <si>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</si>
  <si>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Содержание главы местной администрации</t>
  </si>
  <si>
    <t>0020000031</t>
  </si>
  <si>
    <t>1.2.</t>
  </si>
  <si>
    <t>Аппарат исполнительного органа муниципального образования</t>
  </si>
  <si>
    <t>0020000032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</si>
  <si>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</si>
  <si>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</si>
  <si>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</si>
  <si>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</si>
  <si>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</si>
  <si>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09200G9010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</si>
  <si>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</si>
  <si>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</si>
  <si>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</si>
  <si>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60000G8316</t>
  </si>
  <si>
    <t>1.4.1.</t>
  </si>
  <si>
    <t>1.4.2.</t>
  </si>
  <si>
    <t>Резервные фонды</t>
  </si>
  <si>
    <t>0111</t>
  </si>
  <si>
    <t xml:space="preserve">Резервный фонд местной администрации  </t>
  </si>
  <si>
    <t>0700000061</t>
  </si>
  <si>
    <t>800</t>
  </si>
  <si>
    <t>3.</t>
  </si>
  <si>
    <t>Другие общегосударственные вопросы</t>
  </si>
  <si>
    <t>0113</t>
  </si>
  <si>
    <t>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</si>
  <si>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</si>
  <si>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0920400441</t>
  </si>
  <si>
    <t>3.1.1.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</si>
  <si>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</si>
  <si>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</si>
  <si>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</si>
  <si>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</si>
  <si>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4.1.1</t>
  </si>
  <si>
    <t>Проведение подготовки и обучения неработающего населения способам защиты и действиям в чрезвычайных  ситуациях</t>
  </si>
  <si>
    <t>2190000091</t>
  </si>
  <si>
    <t>4.1.1.1</t>
  </si>
  <si>
    <t>5.</t>
  </si>
  <si>
    <t>ЖИЛИЩНО-КОММУНАЛЬНОЕ ХОЗЯЙСТВО</t>
  </si>
  <si>
    <t>0500</t>
  </si>
  <si>
    <t>5.1</t>
  </si>
  <si>
    <t>БЛАГОУСТРОЙСТВО</t>
  </si>
  <si>
    <t>0503</t>
  </si>
  <si>
    <t>5.1.1</t>
  </si>
  <si>
    <t>Благоустройство территории</t>
  </si>
  <si>
    <t>6000000000</t>
  </si>
  <si>
    <t>5.1.1.1</t>
  </si>
  <si>
    <t>5.1.2</t>
  </si>
  <si>
    <t>Установка, содержание и ремонт ограждений газонов</t>
  </si>
  <si>
    <t>6000000133</t>
  </si>
  <si>
    <t>5.1.2.1</t>
  </si>
  <si>
    <t>5.1.3.</t>
  </si>
  <si>
    <t xml:space="preserve"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 </t>
  </si>
  <si>
    <t>6000100004</t>
  </si>
  <si>
    <t>5.1.3.1</t>
  </si>
  <si>
    <t>5.1.4</t>
  </si>
  <si>
    <t xml:space="preserve">Озеленение  территорий зеленых насаждений внутриквартального озеленения </t>
  </si>
  <si>
    <t>6000300001</t>
  </si>
  <si>
    <t>5.1.4.1</t>
  </si>
  <si>
    <t>5.1.5</t>
  </si>
  <si>
    <t>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</si>
  <si>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5.1.5.1</t>
  </si>
  <si>
    <t>5.1.6</t>
  </si>
  <si>
    <t>Создание зон отдыха, в том числе обустройство, содержание и уборка территорий детских площадок</t>
  </si>
  <si>
    <t>5.1.6.1</t>
  </si>
  <si>
    <t>5.1.7</t>
  </si>
  <si>
    <t>Уборка территорий внутриквартального озеленения</t>
  </si>
  <si>
    <t>5.1.7.1</t>
  </si>
  <si>
    <t>6</t>
  </si>
  <si>
    <t>ОБРАЗОВАНИЕ</t>
  </si>
  <si>
    <t>0700</t>
  </si>
  <si>
    <t>6.1</t>
  </si>
  <si>
    <t>Молодежная политика и оздоровление детей</t>
  </si>
  <si>
    <t>0707</t>
  </si>
  <si>
    <t>6.1.1</t>
  </si>
  <si>
    <t>Проведение мероприятий  по военно-патриотическому воспитанию граждан на территории муниципального образования</t>
  </si>
  <si>
    <t>6.1.1.1</t>
  </si>
  <si>
    <t>Предоставление субсидий бюджетным, автономным учреждениям и иным некоммерческим организациям</t>
  </si>
  <si>
    <t>6.2</t>
  </si>
  <si>
    <t>Другие вопросы в области образования</t>
  </si>
  <si>
    <t>0709</t>
  </si>
  <si>
    <t>6.2.1.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</si>
  <si>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</si>
  <si>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6.2.1.1</t>
  </si>
  <si>
    <t>600</t>
  </si>
  <si>
    <t>6.2.2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</si>
  <si>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</si>
  <si>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6.2.2.1</t>
  </si>
  <si>
    <t>6.2.3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</si>
  <si>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</si>
  <si>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6.2.3.1</t>
  </si>
  <si>
    <t>6.2.4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</si>
  <si>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</si>
  <si>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6.2.4.1</t>
  </si>
  <si>
    <t>7.</t>
  </si>
  <si>
    <t>КУЛЬТУРА ,КИНЕМАТОГРАФИЯ</t>
  </si>
  <si>
    <t>0800</t>
  </si>
  <si>
    <t>7.1</t>
  </si>
  <si>
    <t xml:space="preserve">Культура </t>
  </si>
  <si>
    <t>0801</t>
  </si>
  <si>
    <t>7.1.1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</si>
  <si>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</si>
  <si>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7.1.1.1</t>
  </si>
  <si>
    <t>7.1.2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</si>
  <si>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автономными, муниципальными учреждениями, а также осуществление закупок товаров, работ, услуг для обеспечения муниципальных нужд</t>
  </si>
  <si>
    <t>7.1.2.1</t>
  </si>
  <si>
    <t>7.1.3</t>
  </si>
  <si>
    <t xml:space="preserve">Организация и проведение досуговых мероприятий для жителей муниципального образования </t>
  </si>
  <si>
    <t>7.1.3.1</t>
  </si>
  <si>
    <t>8.</t>
  </si>
  <si>
    <t>Социальная политика</t>
  </si>
  <si>
    <t>1000</t>
  </si>
  <si>
    <t>8.1.</t>
  </si>
  <si>
    <t>Социальное обеспечение населения</t>
  </si>
  <si>
    <t>1003</t>
  </si>
  <si>
    <t>8.1.1.</t>
  </si>
  <si>
    <t>Расходы на предоставление доплат к пенсии лицам, замещавшим муниципальные должности и должности муниципальной службы</t>
  </si>
  <si>
    <t>8.1.1.1</t>
  </si>
  <si>
    <t>Социальное обеспечение и иные выплаты населению</t>
  </si>
  <si>
    <t>300</t>
  </si>
  <si>
    <t>8.2</t>
  </si>
  <si>
    <t>Охрана семьи и детства</t>
  </si>
  <si>
    <t>1004</t>
  </si>
  <si>
    <t>8.2.1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</si>
  <si>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</si>
  <si>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51100G4086</t>
  </si>
  <si>
    <t>8.2.1.1</t>
  </si>
  <si>
    <t>8.2.2</t>
  </si>
  <si>
    <t>Вознаграждение, причитающееся приемному родителю</t>
  </si>
  <si>
    <t>51100G4087</t>
  </si>
  <si>
    <t>8.2.2.1</t>
  </si>
  <si>
    <t>9</t>
  </si>
  <si>
    <t>Физическая культура и спорт</t>
  </si>
  <si>
    <t>1100</t>
  </si>
  <si>
    <t>9.1</t>
  </si>
  <si>
    <t>Другие вопросы в области физической культуры и спорта</t>
  </si>
  <si>
    <t>1105</t>
  </si>
  <si>
    <t>9.1.1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</si>
  <si>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</si>
  <si>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9.1.1.1</t>
  </si>
  <si>
    <t>СРЕДСТВА МАССОВОЙ ИНФОРМАЦИИ</t>
  </si>
  <si>
    <t>1200</t>
  </si>
  <si>
    <t>10.1</t>
  </si>
  <si>
    <t>Периодическая печать и издательства</t>
  </si>
  <si>
    <t>1202</t>
  </si>
  <si>
    <t>10.1.1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</si>
  <si>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</si>
  <si>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200</t>
  </si>
  <si>
    <t>ИТОГО</t>
  </si>
  <si>
    <t xml:space="preserve">                                       муниципальный округ  "Купчино"   на    I квартал 2016 года</t>
  </si>
  <si>
    <t xml:space="preserve">                                                              Ведомственная структура расходов </t>
  </si>
  <si>
    <t xml:space="preserve">                                    бюджета внутригородского муниципального образования Санкт-Петербурга</t>
  </si>
  <si>
    <t>10.1.1.1</t>
  </si>
  <si>
    <t xml:space="preserve">подразделам, целевым статьям и группам видов расходов классификации расходов бюджета </t>
  </si>
  <si>
    <t>01</t>
  </si>
  <si>
    <t>I</t>
  </si>
  <si>
    <t xml:space="preserve"> 1. </t>
  </si>
  <si>
    <t>02</t>
  </si>
  <si>
    <t>1.1.1</t>
  </si>
  <si>
    <t>03</t>
  </si>
  <si>
    <t>2.1.1</t>
  </si>
  <si>
    <t>2.1.1.1</t>
  </si>
  <si>
    <t>2.1.2</t>
  </si>
  <si>
    <t>2.1.2.1</t>
  </si>
  <si>
    <t>2.2.1</t>
  </si>
  <si>
    <t>2.2.2</t>
  </si>
  <si>
    <t>2.2.3</t>
  </si>
  <si>
    <t>II</t>
  </si>
  <si>
    <t>04</t>
  </si>
  <si>
    <t>1.2.1</t>
  </si>
  <si>
    <t>1.2.2</t>
  </si>
  <si>
    <t>1.2.3</t>
  </si>
  <si>
    <t>1.3.1</t>
  </si>
  <si>
    <t>1.4.1</t>
  </si>
  <si>
    <t>1.4.2</t>
  </si>
  <si>
    <t>11</t>
  </si>
  <si>
    <t>13</t>
  </si>
  <si>
    <t>4.</t>
  </si>
  <si>
    <t>09</t>
  </si>
  <si>
    <t>05</t>
  </si>
  <si>
    <t>5.1.3</t>
  </si>
  <si>
    <t>6000000151</t>
  </si>
  <si>
    <t>6000400001</t>
  </si>
  <si>
    <t>6000400005</t>
  </si>
  <si>
    <t>6.</t>
  </si>
  <si>
    <t>07</t>
  </si>
  <si>
    <t>4310000191</t>
  </si>
  <si>
    <t>6.2.1</t>
  </si>
  <si>
    <t>7950100491</t>
  </si>
  <si>
    <t>7950200511</t>
  </si>
  <si>
    <t>7950400531</t>
  </si>
  <si>
    <t>7950500521</t>
  </si>
  <si>
    <t>08</t>
  </si>
  <si>
    <t>4500200201</t>
  </si>
  <si>
    <t>4500400461</t>
  </si>
  <si>
    <t>4500400192</t>
  </si>
  <si>
    <t>10</t>
  </si>
  <si>
    <t>8.1</t>
  </si>
  <si>
    <t>8.1.1</t>
  </si>
  <si>
    <t>5050200231</t>
  </si>
  <si>
    <t>8.1.1.1.</t>
  </si>
  <si>
    <t>9.</t>
  </si>
  <si>
    <t>5120200241</t>
  </si>
  <si>
    <t>10.</t>
  </si>
  <si>
    <t>12</t>
  </si>
  <si>
    <t>4570000251</t>
  </si>
  <si>
    <t>на I квартал 2016 года</t>
  </si>
  <si>
    <t>Источники финансирования дефицита бюджета</t>
  </si>
  <si>
    <t xml:space="preserve">внутригородского муниципального образования Санкт-Петербурга  </t>
  </si>
  <si>
    <t>Наименование</t>
  </si>
  <si>
    <t>план</t>
  </si>
  <si>
    <t>Источники финансирования дефицита бюджета - всего</t>
  </si>
  <si>
    <t>000 01 00 00 00 00 0000 000</t>
  </si>
  <si>
    <t>Изменение остатков по расчетам с органами, организующими исполнение бюджета</t>
  </si>
  <si>
    <t>000 01 05 02 01 03 0000 000</t>
  </si>
  <si>
    <t xml:space="preserve">Увеличение счетов расчетов </t>
  </si>
  <si>
    <t>973 01 05 02 01 03 0000 510</t>
  </si>
  <si>
    <t>Уменьшение счетов расчетов</t>
  </si>
  <si>
    <t>973 01 05 02 01 03 0000 610</t>
  </si>
  <si>
    <t xml:space="preserve">  муниципальный округ Купчино на I квартал 2016 год</t>
  </si>
  <si>
    <t xml:space="preserve">Исполнено в      I   квартале 2016 года </t>
  </si>
  <si>
    <t xml:space="preserve"> внутригородского муниципального образования</t>
  </si>
  <si>
    <t xml:space="preserve"> Доходы бюджета</t>
  </si>
  <si>
    <t xml:space="preserve">   Санкт-Петербурга муниципальный округ Купчино </t>
  </si>
  <si>
    <t>на I квартал 2016 год</t>
  </si>
  <si>
    <t>И.о. Главы МА ВМО "Купчино"                                                                                        А.С. Орлова</t>
  </si>
  <si>
    <t xml:space="preserve">Приложение № 1 к Решению МС МО </t>
  </si>
  <si>
    <t>"Купчино"№ 17 от 26.04.2016 г.</t>
  </si>
  <si>
    <t>Приложение 2 к Решению МС МО</t>
  </si>
  <si>
    <t xml:space="preserve"> "Купчино"№17 от 26.04.2016 г.</t>
  </si>
  <si>
    <t>И.о. Главы МА ВМО "Купчино"                                                                                         А.С.Орлова</t>
  </si>
  <si>
    <t>И.о. Главы МА ВМО "Купчино"                                                                                           А.С. Орлова</t>
  </si>
  <si>
    <t>Приложение 3 к Решению МС МО</t>
  </si>
  <si>
    <t xml:space="preserve"> "Купчино" №17 от 26.04.2016 г.</t>
  </si>
  <si>
    <t>Распределения бюджетных ассигнований</t>
  </si>
  <si>
    <t xml:space="preserve"> бюджета внутригородского муниципального образования</t>
  </si>
  <si>
    <t xml:space="preserve">Санкт-Петербурга муниципальный округ Купчино по разделам, </t>
  </si>
  <si>
    <t xml:space="preserve">Приложение № 4 к Решению </t>
  </si>
  <si>
    <t>МС МО "Купчино"№17 от 26.04.2016 г.</t>
  </si>
  <si>
    <t xml:space="preserve">И.о. Главы МА ВМО "Купчино"                                               А.С. Орлова </t>
  </si>
</sst>
</file>

<file path=xl/styles.xml><?xml version="1.0" encoding="utf-8"?>
<styleSheet xmlns="http://schemas.openxmlformats.org/spreadsheetml/2006/main">
  <numFmts count="7">
    <numFmt numFmtId="164" formatCode="#,##0.0\ _₽;[Red]\-#,##0.0\ _₽"/>
    <numFmt numFmtId="165" formatCode="0.0"/>
    <numFmt numFmtId="166" formatCode="_-* #,##0.0\ _р_._-;\-* #,##0.0\ _р_._-;_-* &quot;-&quot;?\ _р_._-;_-@_-"/>
    <numFmt numFmtId="167" formatCode="0;[Red]0"/>
    <numFmt numFmtId="168" formatCode="_-* #,##0.0\ _₽_-;\-* #,##0.0\ _₽_-;_-* &quot;-&quot;?\ _₽_-;_-@_-"/>
    <numFmt numFmtId="169" formatCode="#,##0.0\ _р_.;\-#,##0.0\ _р_."/>
    <numFmt numFmtId="170" formatCode="_-* #,##0\ _р_._-;\-* #,##0\ _р_._-;_-* &quot;-&quot;?\ _р_._-;_-@_-"/>
  </numFmts>
  <fonts count="27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3">
    <xf numFmtId="0" fontId="0" fillId="0" borderId="0" xfId="0"/>
    <xf numFmtId="0" fontId="3" fillId="0" borderId="0" xfId="0" applyFont="1" applyFill="1" applyAlignment="1"/>
    <xf numFmtId="0" fontId="6" fillId="0" borderId="0" xfId="1" applyFont="1"/>
    <xf numFmtId="0" fontId="6" fillId="0" borderId="0" xfId="1" applyFont="1" applyFill="1" applyAlignment="1">
      <alignment horizontal="center"/>
    </xf>
    <xf numFmtId="0" fontId="8" fillId="0" borderId="0" xfId="1" applyFont="1"/>
    <xf numFmtId="0" fontId="10" fillId="2" borderId="0" xfId="2" applyFont="1" applyFill="1" applyAlignment="1">
      <alignment horizontal="centerContinuous"/>
    </xf>
    <xf numFmtId="0" fontId="6" fillId="0" borderId="0" xfId="1" applyFont="1" applyAlignment="1">
      <alignment horizontal="centerContinuous"/>
    </xf>
    <xf numFmtId="49" fontId="10" fillId="0" borderId="0" xfId="2" applyNumberFormat="1" applyFont="1" applyAlignment="1">
      <alignment horizontal="center"/>
    </xf>
    <xf numFmtId="0" fontId="10" fillId="0" borderId="0" xfId="2" applyFont="1"/>
    <xf numFmtId="0" fontId="6" fillId="0" borderId="0" xfId="0" applyFont="1" applyFill="1" applyAlignment="1"/>
    <xf numFmtId="0" fontId="7" fillId="0" borderId="0" xfId="0" applyFont="1" applyFill="1" applyAlignment="1"/>
    <xf numFmtId="0" fontId="10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0" fillId="0" borderId="0" xfId="2" applyFont="1" applyAlignment="1"/>
    <xf numFmtId="0" fontId="6" fillId="0" borderId="0" xfId="0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9" fillId="2" borderId="0" xfId="2" applyFont="1" applyFill="1" applyAlignment="1">
      <alignment horizontal="left"/>
    </xf>
    <xf numFmtId="165" fontId="10" fillId="2" borderId="0" xfId="2" applyNumberFormat="1" applyFont="1" applyFill="1" applyAlignment="1">
      <alignment horizontal="center"/>
    </xf>
    <xf numFmtId="0" fontId="12" fillId="0" borderId="0" xfId="2" applyFont="1" applyAlignment="1">
      <alignment horizontal="right"/>
    </xf>
    <xf numFmtId="49" fontId="10" fillId="0" borderId="1" xfId="2" applyNumberFormat="1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49" fontId="9" fillId="2" borderId="2" xfId="2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/>
    </xf>
    <xf numFmtId="0" fontId="9" fillId="2" borderId="1" xfId="2" applyFont="1" applyFill="1" applyBorder="1" applyAlignment="1">
      <alignment wrapText="1"/>
    </xf>
    <xf numFmtId="49" fontId="9" fillId="2" borderId="3" xfId="2" applyNumberFormat="1" applyFont="1" applyFill="1" applyBorder="1" applyAlignment="1">
      <alignment horizontal="center"/>
    </xf>
    <xf numFmtId="49" fontId="9" fillId="2" borderId="4" xfId="2" applyNumberFormat="1" applyFont="1" applyFill="1" applyBorder="1" applyAlignment="1">
      <alignment horizontal="center"/>
    </xf>
    <xf numFmtId="49" fontId="9" fillId="2" borderId="1" xfId="2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0" fontId="10" fillId="0" borderId="1" xfId="2" applyFont="1" applyBorder="1" applyAlignment="1"/>
    <xf numFmtId="0" fontId="10" fillId="0" borderId="3" xfId="2" applyFont="1" applyBorder="1" applyAlignment="1"/>
    <xf numFmtId="0" fontId="10" fillId="0" borderId="4" xfId="2" applyFont="1" applyBorder="1" applyAlignment="1"/>
    <xf numFmtId="0" fontId="9" fillId="0" borderId="1" xfId="2" applyFont="1" applyBorder="1" applyAlignment="1">
      <alignment horizontal="center"/>
    </xf>
    <xf numFmtId="49" fontId="9" fillId="0" borderId="1" xfId="2" applyNumberFormat="1" applyFont="1" applyBorder="1" applyAlignment="1">
      <alignment horizontal="center"/>
    </xf>
    <xf numFmtId="0" fontId="10" fillId="2" borderId="1" xfId="2" applyFont="1" applyFill="1" applyBorder="1" applyAlignment="1">
      <alignment wrapText="1"/>
    </xf>
    <xf numFmtId="49" fontId="10" fillId="2" borderId="3" xfId="2" applyNumberFormat="1" applyFont="1" applyFill="1" applyBorder="1" applyAlignment="1">
      <alignment horizontal="center"/>
    </xf>
    <xf numFmtId="49" fontId="10" fillId="2" borderId="4" xfId="2" applyNumberFormat="1" applyFont="1" applyFill="1" applyBorder="1" applyAlignment="1">
      <alignment horizontal="center"/>
    </xf>
    <xf numFmtId="49" fontId="10" fillId="2" borderId="1" xfId="2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3" fontId="10" fillId="2" borderId="1" xfId="2" applyNumberFormat="1" applyFont="1" applyFill="1" applyBorder="1" applyAlignment="1">
      <alignment horizontal="center"/>
    </xf>
    <xf numFmtId="49" fontId="9" fillId="0" borderId="1" xfId="2" applyNumberFormat="1" applyFont="1" applyBorder="1" applyAlignment="1">
      <alignment horizontal="center" vertical="top"/>
    </xf>
    <xf numFmtId="3" fontId="9" fillId="2" borderId="1" xfId="2" applyNumberFormat="1" applyFont="1" applyFill="1" applyBorder="1" applyAlignment="1">
      <alignment horizontal="center"/>
    </xf>
    <xf numFmtId="49" fontId="10" fillId="2" borderId="1" xfId="2" applyNumberFormat="1" applyFont="1" applyFill="1" applyBorder="1" applyAlignment="1">
      <alignment horizontal="right"/>
    </xf>
    <xf numFmtId="49" fontId="9" fillId="2" borderId="1" xfId="2" applyNumberFormat="1" applyFont="1" applyFill="1" applyBorder="1" applyAlignment="1">
      <alignment horizontal="right"/>
    </xf>
    <xf numFmtId="49" fontId="12" fillId="0" borderId="1" xfId="2" applyNumberFormat="1" applyFont="1" applyBorder="1" applyAlignment="1">
      <alignment horizontal="center"/>
    </xf>
    <xf numFmtId="0" fontId="12" fillId="0" borderId="0" xfId="2" applyFont="1"/>
    <xf numFmtId="165" fontId="13" fillId="0" borderId="0" xfId="2" applyNumberFormat="1" applyFont="1" applyBorder="1" applyAlignment="1">
      <alignment horizontal="right" vertical="top" wrapText="1"/>
    </xf>
    <xf numFmtId="0" fontId="10" fillId="0" borderId="0" xfId="2" applyFont="1" applyBorder="1" applyAlignment="1">
      <alignment horizontal="center"/>
    </xf>
    <xf numFmtId="0" fontId="14" fillId="0" borderId="0" xfId="2" applyFont="1" applyFill="1" applyBorder="1"/>
    <xf numFmtId="0" fontId="10" fillId="0" borderId="0" xfId="2" applyFont="1" applyFill="1" applyBorder="1"/>
    <xf numFmtId="49" fontId="10" fillId="0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Border="1"/>
    <xf numFmtId="0" fontId="10" fillId="2" borderId="3" xfId="2" applyFont="1" applyFill="1" applyBorder="1" applyAlignment="1">
      <alignment horizontal="center"/>
    </xf>
    <xf numFmtId="0" fontId="9" fillId="0" borderId="0" xfId="2" applyFont="1"/>
    <xf numFmtId="49" fontId="10" fillId="0" borderId="0" xfId="2" applyNumberFormat="1" applyFont="1" applyBorder="1" applyAlignment="1">
      <alignment horizontal="center"/>
    </xf>
    <xf numFmtId="165" fontId="10" fillId="0" borderId="0" xfId="2" applyNumberFormat="1" applyFont="1"/>
    <xf numFmtId="49" fontId="10" fillId="0" borderId="0" xfId="2" applyNumberFormat="1" applyFont="1"/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right"/>
    </xf>
    <xf numFmtId="168" fontId="10" fillId="0" borderId="0" xfId="2" applyNumberFormat="1" applyFont="1"/>
    <xf numFmtId="0" fontId="9" fillId="2" borderId="0" xfId="2" applyFont="1" applyFill="1" applyAlignment="1"/>
    <xf numFmtId="0" fontId="10" fillId="2" borderId="0" xfId="2" applyFont="1" applyFill="1" applyAlignment="1">
      <alignment horizontal="center"/>
    </xf>
    <xf numFmtId="49" fontId="9" fillId="2" borderId="1" xfId="2" applyNumberFormat="1" applyFont="1" applyFill="1" applyBorder="1"/>
    <xf numFmtId="0" fontId="10" fillId="2" borderId="1" xfId="2" applyFont="1" applyFill="1" applyBorder="1"/>
    <xf numFmtId="16" fontId="9" fillId="2" borderId="1" xfId="2" applyNumberFormat="1" applyFont="1" applyFill="1" applyBorder="1" applyAlignment="1">
      <alignment horizontal="center"/>
    </xf>
    <xf numFmtId="0" fontId="9" fillId="2" borderId="1" xfId="2" applyFont="1" applyFill="1" applyBorder="1"/>
    <xf numFmtId="16" fontId="10" fillId="2" borderId="1" xfId="2" applyNumberFormat="1" applyFont="1" applyFill="1" applyBorder="1" applyAlignment="1">
      <alignment horizontal="center"/>
    </xf>
    <xf numFmtId="14" fontId="9" fillId="2" borderId="1" xfId="2" applyNumberFormat="1" applyFont="1" applyFill="1" applyBorder="1" applyAlignment="1">
      <alignment horizontal="center"/>
    </xf>
    <xf numFmtId="14" fontId="10" fillId="2" borderId="1" xfId="2" applyNumberFormat="1" applyFont="1" applyFill="1" applyBorder="1" applyAlignment="1">
      <alignment horizontal="center"/>
    </xf>
    <xf numFmtId="167" fontId="10" fillId="2" borderId="1" xfId="2" applyNumberFormat="1" applyFont="1" applyFill="1" applyBorder="1" applyAlignment="1">
      <alignment horizontal="center"/>
    </xf>
    <xf numFmtId="0" fontId="10" fillId="2" borderId="0" xfId="2" applyFont="1" applyFill="1" applyBorder="1" applyAlignment="1">
      <alignment wrapText="1"/>
    </xf>
    <xf numFmtId="49" fontId="15" fillId="2" borderId="1" xfId="2" applyNumberFormat="1" applyFont="1" applyFill="1" applyBorder="1" applyAlignment="1">
      <alignment horizontal="center"/>
    </xf>
    <xf numFmtId="49" fontId="10" fillId="2" borderId="1" xfId="2" applyNumberFormat="1" applyFont="1" applyFill="1" applyBorder="1"/>
    <xf numFmtId="0" fontId="10" fillId="0" borderId="1" xfId="2" applyFont="1" applyBorder="1" applyAlignment="1">
      <alignment horizontal="center"/>
    </xf>
    <xf numFmtId="0" fontId="9" fillId="0" borderId="1" xfId="2" applyFont="1" applyFill="1" applyBorder="1"/>
    <xf numFmtId="49" fontId="7" fillId="0" borderId="0" xfId="0" applyNumberFormat="1" applyFont="1" applyFill="1"/>
    <xf numFmtId="0" fontId="7" fillId="0" borderId="0" xfId="0" applyFont="1" applyFill="1"/>
    <xf numFmtId="0" fontId="6" fillId="0" borderId="0" xfId="0" applyFont="1" applyFill="1"/>
    <xf numFmtId="164" fontId="7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0" xfId="0" applyFont="1" applyFill="1"/>
    <xf numFmtId="49" fontId="7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8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wrapText="1"/>
    </xf>
    <xf numFmtId="164" fontId="21" fillId="0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/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1" fillId="0" borderId="0" xfId="0" applyFont="1" applyFill="1"/>
    <xf numFmtId="0" fontId="19" fillId="0" borderId="0" xfId="0" applyFont="1" applyFill="1" applyAlignment="1"/>
    <xf numFmtId="0" fontId="22" fillId="2" borderId="1" xfId="2" applyFont="1" applyFill="1" applyBorder="1" applyAlignment="1">
      <alignment wrapText="1"/>
    </xf>
    <xf numFmtId="0" fontId="23" fillId="2" borderId="1" xfId="2" applyFont="1" applyFill="1" applyBorder="1" applyAlignment="1">
      <alignment horizontal="left" wrapText="1"/>
    </xf>
    <xf numFmtId="0" fontId="23" fillId="2" borderId="1" xfId="2" applyFont="1" applyFill="1" applyBorder="1" applyAlignment="1">
      <alignment wrapText="1"/>
    </xf>
    <xf numFmtId="0" fontId="24" fillId="2" borderId="1" xfId="2" applyFont="1" applyFill="1" applyBorder="1" applyAlignment="1">
      <alignment wrapText="1"/>
    </xf>
    <xf numFmtId="0" fontId="22" fillId="2" borderId="1" xfId="2" applyFont="1" applyFill="1" applyBorder="1" applyAlignment="1">
      <alignment horizontal="left" wrapText="1"/>
    </xf>
    <xf numFmtId="0" fontId="24" fillId="2" borderId="1" xfId="2" applyFont="1" applyFill="1" applyBorder="1" applyAlignment="1">
      <alignment vertical="top" wrapText="1"/>
    </xf>
    <xf numFmtId="0" fontId="24" fillId="2" borderId="1" xfId="2" applyFont="1" applyFill="1" applyBorder="1" applyAlignment="1">
      <alignment horizontal="left" wrapText="1"/>
    </xf>
    <xf numFmtId="166" fontId="22" fillId="2" borderId="1" xfId="2" applyNumberFormat="1" applyFont="1" applyFill="1" applyBorder="1"/>
    <xf numFmtId="166" fontId="22" fillId="2" borderId="1" xfId="2" applyNumberFormat="1" applyFont="1" applyFill="1" applyBorder="1" applyAlignment="1">
      <alignment horizontal="right"/>
    </xf>
    <xf numFmtId="166" fontId="24" fillId="2" borderId="1" xfId="2" applyNumberFormat="1" applyFont="1" applyFill="1" applyBorder="1"/>
    <xf numFmtId="166" fontId="24" fillId="2" borderId="1" xfId="2" applyNumberFormat="1" applyFont="1" applyFill="1" applyBorder="1" applyAlignment="1">
      <alignment horizontal="right"/>
    </xf>
    <xf numFmtId="166" fontId="24" fillId="0" borderId="1" xfId="2" applyNumberFormat="1" applyFont="1" applyFill="1" applyBorder="1"/>
    <xf numFmtId="166" fontId="22" fillId="0" borderId="1" xfId="2" applyNumberFormat="1" applyFont="1" applyFill="1" applyBorder="1" applyAlignment="1">
      <alignment horizontal="right"/>
    </xf>
    <xf numFmtId="166" fontId="24" fillId="0" borderId="1" xfId="2" applyNumberFormat="1" applyFont="1" applyFill="1" applyBorder="1" applyAlignment="1">
      <alignment horizontal="right"/>
    </xf>
    <xf numFmtId="166" fontId="22" fillId="0" borderId="1" xfId="2" applyNumberFormat="1" applyFont="1" applyBorder="1"/>
    <xf numFmtId="0" fontId="22" fillId="2" borderId="1" xfId="2" applyFont="1" applyFill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22" fillId="2" borderId="1" xfId="2" applyFont="1" applyFill="1" applyBorder="1" applyAlignment="1">
      <alignment vertical="top" wrapText="1"/>
    </xf>
    <xf numFmtId="0" fontId="22" fillId="0" borderId="1" xfId="2" applyFont="1" applyBorder="1" applyAlignment="1">
      <alignment vertical="top"/>
    </xf>
    <xf numFmtId="0" fontId="22" fillId="0" borderId="1" xfId="2" applyFont="1" applyBorder="1" applyAlignment="1">
      <alignment vertical="top" wrapText="1"/>
    </xf>
    <xf numFmtId="0" fontId="24" fillId="0" borderId="1" xfId="2" applyFont="1" applyBorder="1" applyAlignment="1">
      <alignment vertical="top" wrapText="1"/>
    </xf>
    <xf numFmtId="166" fontId="25" fillId="2" borderId="1" xfId="2" applyNumberFormat="1" applyFont="1" applyFill="1" applyBorder="1" applyAlignment="1">
      <alignment horizontal="center"/>
    </xf>
    <xf numFmtId="166" fontId="26" fillId="2" borderId="1" xfId="2" applyNumberFormat="1" applyFont="1" applyFill="1" applyBorder="1" applyAlignment="1">
      <alignment horizontal="center"/>
    </xf>
    <xf numFmtId="166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6" fontId="25" fillId="0" borderId="1" xfId="2" applyNumberFormat="1" applyFont="1" applyBorder="1" applyAlignment="1">
      <alignment horizontal="center"/>
    </xf>
    <xf numFmtId="166" fontId="25" fillId="2" borderId="1" xfId="2" applyNumberFormat="1" applyFont="1" applyFill="1" applyBorder="1" applyAlignment="1"/>
    <xf numFmtId="166" fontId="26" fillId="2" borderId="1" xfId="2" applyNumberFormat="1" applyFont="1" applyFill="1" applyBorder="1" applyAlignment="1"/>
    <xf numFmtId="166" fontId="26" fillId="0" borderId="1" xfId="2" applyNumberFormat="1" applyFont="1" applyFill="1" applyBorder="1" applyAlignment="1"/>
    <xf numFmtId="166" fontId="25" fillId="0" borderId="1" xfId="2" applyNumberFormat="1" applyFont="1" applyFill="1" applyBorder="1" applyAlignment="1"/>
    <xf numFmtId="166" fontId="25" fillId="0" borderId="1" xfId="2" applyNumberFormat="1" applyFont="1" applyBorder="1" applyAlignment="1"/>
    <xf numFmtId="170" fontId="25" fillId="2" borderId="1" xfId="2" applyNumberFormat="1" applyFont="1" applyFill="1" applyBorder="1" applyAlignment="1">
      <alignment horizontal="center"/>
    </xf>
    <xf numFmtId="170" fontId="26" fillId="2" borderId="1" xfId="2" applyNumberFormat="1" applyFont="1" applyFill="1" applyBorder="1" applyAlignment="1">
      <alignment horizontal="center"/>
    </xf>
    <xf numFmtId="165" fontId="10" fillId="2" borderId="0" xfId="2" applyNumberFormat="1" applyFont="1" applyFill="1" applyAlignment="1"/>
    <xf numFmtId="0" fontId="12" fillId="0" borderId="0" xfId="2" applyFont="1" applyAlignment="1"/>
    <xf numFmtId="164" fontId="8" fillId="0" borderId="1" xfId="0" applyNumberFormat="1" applyFont="1" applyFill="1" applyBorder="1" applyAlignment="1">
      <alignment vertical="center" wrapText="1"/>
    </xf>
    <xf numFmtId="165" fontId="10" fillId="0" borderId="0" xfId="2" applyNumberFormat="1" applyFont="1" applyAlignment="1"/>
    <xf numFmtId="165" fontId="9" fillId="0" borderId="0" xfId="2" applyNumberFormat="1" applyFont="1" applyAlignment="1"/>
    <xf numFmtId="168" fontId="10" fillId="0" borderId="0" xfId="2" applyNumberFormat="1" applyFont="1" applyAlignment="1"/>
    <xf numFmtId="0" fontId="24" fillId="0" borderId="0" xfId="2" applyFont="1"/>
    <xf numFmtId="0" fontId="22" fillId="2" borderId="0" xfId="2" applyFont="1" applyFill="1" applyAlignment="1"/>
    <xf numFmtId="0" fontId="22" fillId="2" borderId="0" xfId="2" applyFont="1" applyFill="1" applyAlignment="1">
      <alignment horizontal="left"/>
    </xf>
    <xf numFmtId="0" fontId="17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wrapText="1"/>
    </xf>
    <xf numFmtId="49" fontId="18" fillId="0" borderId="1" xfId="1" applyNumberFormat="1" applyFont="1" applyFill="1" applyBorder="1" applyAlignment="1">
      <alignment wrapText="1"/>
    </xf>
    <xf numFmtId="0" fontId="18" fillId="0" borderId="0" xfId="1" applyFont="1"/>
    <xf numFmtId="0" fontId="1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69" fontId="18" fillId="0" borderId="1" xfId="1" applyNumberFormat="1" applyFont="1" applyFill="1" applyBorder="1" applyAlignment="1">
      <alignment horizontal="center" wrapText="1"/>
    </xf>
    <xf numFmtId="0" fontId="18" fillId="0" borderId="0" xfId="1" applyFont="1" applyAlignment="1">
      <alignment horizontal="center"/>
    </xf>
    <xf numFmtId="0" fontId="19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Alignment="1"/>
    <xf numFmtId="0" fontId="9" fillId="2" borderId="0" xfId="2" applyFont="1" applyFill="1" applyAlignment="1">
      <alignment horizontal="center"/>
    </xf>
    <xf numFmtId="0" fontId="9" fillId="2" borderId="0" xfId="2" applyFont="1" applyFill="1" applyAlignment="1">
      <alignment horizontal="left"/>
    </xf>
    <xf numFmtId="0" fontId="10" fillId="2" borderId="0" xfId="2" applyFont="1" applyFill="1" applyBorder="1" applyAlignment="1">
      <alignment horizontal="center"/>
    </xf>
    <xf numFmtId="165" fontId="22" fillId="0" borderId="0" xfId="2" applyNumberFormat="1" applyFont="1" applyAlignment="1">
      <alignment horizontal="center"/>
    </xf>
    <xf numFmtId="0" fontId="22" fillId="0" borderId="0" xfId="2" applyFont="1" applyAlignment="1">
      <alignment horizontal="center"/>
    </xf>
    <xf numFmtId="0" fontId="22" fillId="2" borderId="0" xfId="2" applyFont="1" applyFill="1" applyAlignment="1">
      <alignment horizontal="center"/>
    </xf>
    <xf numFmtId="0" fontId="9" fillId="0" borderId="3" xfId="2" applyFont="1" applyFill="1" applyBorder="1" applyAlignment="1">
      <alignment horizontal="left"/>
    </xf>
    <xf numFmtId="0" fontId="9" fillId="0" borderId="4" xfId="2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2" applyFont="1" applyAlignment="1">
      <alignment horizontal="left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/>
    </xf>
    <xf numFmtId="0" fontId="11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01_&#1050;&#1091;&#1087;&#1095;&#1080;&#1085;&#1086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ед стр_2016"/>
      <sheetName val="ассигнования"/>
      <sheetName val="источ"/>
      <sheetName val="дох_закреп"/>
      <sheetName val="ист_закреп"/>
      <sheetName val="КЦСР"/>
    </sheetNames>
    <sheetDataSet>
      <sheetData sheetId="0" refreshError="1"/>
      <sheetData sheetId="1" refreshError="1">
        <row r="21">
          <cell r="G21">
            <v>19337.400000000001</v>
          </cell>
        </row>
        <row r="25">
          <cell r="G25">
            <v>1223.0999999999999</v>
          </cell>
        </row>
        <row r="26">
          <cell r="G26">
            <v>1223.0999999999999</v>
          </cell>
        </row>
        <row r="27">
          <cell r="G27">
            <v>1223.0999999999999</v>
          </cell>
        </row>
        <row r="28">
          <cell r="G28">
            <v>3693.8999999999996</v>
          </cell>
        </row>
        <row r="29">
          <cell r="G29">
            <v>3693.8999999999996</v>
          </cell>
        </row>
        <row r="30">
          <cell r="G30">
            <v>1046.0999999999999</v>
          </cell>
        </row>
        <row r="31">
          <cell r="G31">
            <v>1046.0999999999999</v>
          </cell>
        </row>
        <row r="32">
          <cell r="G32">
            <v>286</v>
          </cell>
        </row>
        <row r="33">
          <cell r="G33">
            <v>286</v>
          </cell>
        </row>
        <row r="34">
          <cell r="G34">
            <v>2361.7999999999997</v>
          </cell>
        </row>
        <row r="35">
          <cell r="G35">
            <v>2346.1</v>
          </cell>
        </row>
        <row r="36">
          <cell r="G36">
            <v>14.7</v>
          </cell>
        </row>
        <row r="37">
          <cell r="G37">
            <v>1</v>
          </cell>
        </row>
        <row r="41">
          <cell r="G41">
            <v>1223.0999999999999</v>
          </cell>
        </row>
        <row r="42">
          <cell r="G42">
            <v>1223.0999999999999</v>
          </cell>
        </row>
        <row r="43">
          <cell r="G43">
            <v>9956.9</v>
          </cell>
        </row>
        <row r="44">
          <cell r="G44">
            <v>8714.7999999999993</v>
          </cell>
        </row>
        <row r="45">
          <cell r="G45">
            <v>1231.0999999999999</v>
          </cell>
        </row>
        <row r="46">
          <cell r="G46">
            <v>11</v>
          </cell>
        </row>
        <row r="47">
          <cell r="G47">
            <v>6</v>
          </cell>
        </row>
        <row r="48">
          <cell r="G48">
            <v>6</v>
          </cell>
        </row>
        <row r="49">
          <cell r="G49">
            <v>2612.3999999999996</v>
          </cell>
        </row>
        <row r="50">
          <cell r="G50">
            <v>2447.6999999999998</v>
          </cell>
        </row>
        <row r="51">
          <cell r="G51">
            <v>164.7</v>
          </cell>
        </row>
        <row r="52">
          <cell r="G52">
            <v>550</v>
          </cell>
        </row>
        <row r="53">
          <cell r="G53">
            <v>550</v>
          </cell>
        </row>
        <row r="54">
          <cell r="G54">
            <v>550</v>
          </cell>
        </row>
        <row r="55">
          <cell r="G55">
            <v>72</v>
          </cell>
        </row>
        <row r="62">
          <cell r="G62">
            <v>36950</v>
          </cell>
        </row>
        <row r="63">
          <cell r="G63">
            <v>36950</v>
          </cell>
        </row>
        <row r="64">
          <cell r="G64">
            <v>10037.200000000001</v>
          </cell>
        </row>
        <row r="65">
          <cell r="G65">
            <v>10037.200000000001</v>
          </cell>
        </row>
        <row r="66">
          <cell r="G66">
            <v>1225.8</v>
          </cell>
        </row>
        <row r="67">
          <cell r="G67">
            <v>1225.8</v>
          </cell>
        </row>
        <row r="68">
          <cell r="G68">
            <v>377.6</v>
          </cell>
        </row>
        <row r="69">
          <cell r="G69">
            <v>377.6</v>
          </cell>
        </row>
        <row r="70">
          <cell r="G70">
            <v>779</v>
          </cell>
        </row>
        <row r="71">
          <cell r="G71">
            <v>779</v>
          </cell>
        </row>
        <row r="72">
          <cell r="G72">
            <v>689.5</v>
          </cell>
        </row>
        <row r="73">
          <cell r="G73">
            <v>689.5</v>
          </cell>
        </row>
        <row r="74">
          <cell r="G74">
            <v>19138.599999999999</v>
          </cell>
        </row>
        <row r="75">
          <cell r="G75">
            <v>19138.599999999999</v>
          </cell>
        </row>
        <row r="76">
          <cell r="G76">
            <v>4702.3</v>
          </cell>
        </row>
        <row r="77">
          <cell r="G77">
            <v>4702.3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opLeftCell="A37" zoomScaleNormal="100" zoomScaleSheetLayoutView="100" workbookViewId="0">
      <selection activeCell="B37" sqref="B37"/>
    </sheetView>
  </sheetViews>
  <sheetFormatPr defaultRowHeight="15.75"/>
  <cols>
    <col min="1" max="1" width="9.140625" style="78"/>
    <col min="2" max="2" width="55.5703125" style="79" customWidth="1"/>
    <col min="3" max="3" width="27.85546875" style="79" customWidth="1"/>
    <col min="4" max="4" width="14.5703125" style="93" customWidth="1"/>
    <col min="5" max="5" width="13.5703125" style="93" customWidth="1"/>
    <col min="6" max="6" width="12.42578125" style="81" customWidth="1"/>
    <col min="7" max="7" width="12.42578125" style="79" customWidth="1"/>
    <col min="8" max="16384" width="9.140625" style="79"/>
  </cols>
  <sheetData>
    <row r="1" spans="1:6" ht="18.75">
      <c r="C1" s="164" t="s">
        <v>359</v>
      </c>
      <c r="D1" s="164"/>
      <c r="E1" s="164"/>
      <c r="F1" s="164"/>
    </row>
    <row r="2" spans="1:6" ht="18.75">
      <c r="D2" s="166" t="s">
        <v>360</v>
      </c>
      <c r="E2" s="166"/>
      <c r="F2" s="166"/>
    </row>
    <row r="3" spans="1:6">
      <c r="D3" s="92"/>
      <c r="E3" s="92"/>
      <c r="F3" s="94"/>
    </row>
    <row r="4" spans="1:6">
      <c r="C4" s="80"/>
    </row>
    <row r="6" spans="1:6" ht="20.25">
      <c r="B6" s="107"/>
      <c r="C6" s="108" t="s">
        <v>355</v>
      </c>
      <c r="D6" s="109"/>
      <c r="E6" s="109"/>
      <c r="F6" s="110"/>
    </row>
    <row r="7" spans="1:6" ht="20.25">
      <c r="B7" s="165" t="s">
        <v>354</v>
      </c>
      <c r="C7" s="165"/>
      <c r="D7" s="165"/>
      <c r="E7" s="165"/>
      <c r="F7" s="165"/>
    </row>
    <row r="8" spans="1:6" ht="20.25">
      <c r="B8" s="165" t="s">
        <v>356</v>
      </c>
      <c r="C8" s="165"/>
      <c r="D8" s="165"/>
      <c r="E8" s="165"/>
      <c r="F8" s="165"/>
    </row>
    <row r="9" spans="1:6" ht="20.25">
      <c r="B9" s="107"/>
      <c r="C9" s="111" t="s">
        <v>357</v>
      </c>
      <c r="D9" s="109"/>
      <c r="E9" s="109"/>
      <c r="F9" s="110"/>
    </row>
    <row r="10" spans="1:6">
      <c r="E10" s="95" t="s">
        <v>0</v>
      </c>
    </row>
    <row r="11" spans="1:6" s="83" customFormat="1" ht="56.25">
      <c r="A11" s="82"/>
      <c r="B11" s="97" t="s">
        <v>1</v>
      </c>
      <c r="C11" s="97" t="s">
        <v>2</v>
      </c>
      <c r="D11" s="98" t="s">
        <v>3</v>
      </c>
      <c r="E11" s="98" t="s">
        <v>84</v>
      </c>
      <c r="F11" s="98" t="s">
        <v>83</v>
      </c>
    </row>
    <row r="12" spans="1:6" s="86" customFormat="1" ht="22.5" customHeight="1">
      <c r="A12" s="84"/>
      <c r="B12" s="85" t="s">
        <v>4</v>
      </c>
      <c r="C12" s="85" t="s">
        <v>5</v>
      </c>
      <c r="D12" s="103">
        <f>D13+D22+D25</f>
        <v>80084.600000000006</v>
      </c>
      <c r="E12" s="103">
        <v>12494.9</v>
      </c>
      <c r="F12" s="104">
        <f t="shared" ref="F12:F34" si="0">E12/D12*100</f>
        <v>15.602125752017241</v>
      </c>
    </row>
    <row r="13" spans="1:6" s="86" customFormat="1" ht="20.25">
      <c r="A13" s="84" t="s">
        <v>57</v>
      </c>
      <c r="B13" s="85" t="s">
        <v>6</v>
      </c>
      <c r="C13" s="85" t="s">
        <v>7</v>
      </c>
      <c r="D13" s="103">
        <f>D14+D18+D20</f>
        <v>62381.100000000006</v>
      </c>
      <c r="E13" s="103">
        <v>10886.4</v>
      </c>
      <c r="F13" s="104">
        <f t="shared" si="0"/>
        <v>17.451439618730671</v>
      </c>
    </row>
    <row r="14" spans="1:6" ht="43.5" customHeight="1">
      <c r="A14" s="87" t="s">
        <v>58</v>
      </c>
      <c r="B14" s="100" t="s">
        <v>8</v>
      </c>
      <c r="C14" s="88" t="s">
        <v>9</v>
      </c>
      <c r="D14" s="105">
        <f>D15+D16+D17</f>
        <v>54284.4</v>
      </c>
      <c r="E14" s="105">
        <v>9348.7999999999993</v>
      </c>
      <c r="F14" s="106">
        <f t="shared" si="0"/>
        <v>17.221890635246957</v>
      </c>
    </row>
    <row r="15" spans="1:6" ht="62.25" customHeight="1">
      <c r="A15" s="87" t="s">
        <v>59</v>
      </c>
      <c r="B15" s="101" t="s">
        <v>10</v>
      </c>
      <c r="C15" s="88" t="s">
        <v>11</v>
      </c>
      <c r="D15" s="105">
        <f>39574.8+530.5</f>
        <v>40105.300000000003</v>
      </c>
      <c r="E15" s="105">
        <v>6672.5</v>
      </c>
      <c r="F15" s="106">
        <f t="shared" si="0"/>
        <v>16.637451907852576</v>
      </c>
    </row>
    <row r="16" spans="1:6" ht="81" customHeight="1">
      <c r="A16" s="87" t="s">
        <v>60</v>
      </c>
      <c r="B16" s="101" t="s">
        <v>12</v>
      </c>
      <c r="C16" s="88" t="s">
        <v>13</v>
      </c>
      <c r="D16" s="105">
        <v>10139.700000000001</v>
      </c>
      <c r="E16" s="105">
        <v>1709.5</v>
      </c>
      <c r="F16" s="106">
        <f t="shared" si="0"/>
        <v>16.859473159955421</v>
      </c>
    </row>
    <row r="17" spans="1:6" ht="63" customHeight="1">
      <c r="A17" s="87" t="s">
        <v>61</v>
      </c>
      <c r="B17" s="99" t="s">
        <v>14</v>
      </c>
      <c r="C17" s="88" t="s">
        <v>15</v>
      </c>
      <c r="D17" s="105">
        <v>4039.4</v>
      </c>
      <c r="E17" s="105">
        <v>945.8</v>
      </c>
      <c r="F17" s="106">
        <f t="shared" si="0"/>
        <v>23.414368470564934</v>
      </c>
    </row>
    <row r="18" spans="1:6" ht="40.5">
      <c r="A18" s="87" t="s">
        <v>62</v>
      </c>
      <c r="B18" s="99" t="s">
        <v>16</v>
      </c>
      <c r="C18" s="88" t="s">
        <v>17</v>
      </c>
      <c r="D18" s="105">
        <f>D19</f>
        <v>7917.3</v>
      </c>
      <c r="E18" s="105">
        <v>1467.4</v>
      </c>
      <c r="F18" s="106">
        <f t="shared" si="0"/>
        <v>18.534096219670847</v>
      </c>
    </row>
    <row r="19" spans="1:6" ht="40.5">
      <c r="A19" s="87" t="s">
        <v>63</v>
      </c>
      <c r="B19" s="99" t="s">
        <v>16</v>
      </c>
      <c r="C19" s="88" t="s">
        <v>18</v>
      </c>
      <c r="D19" s="105">
        <v>7917.3</v>
      </c>
      <c r="E19" s="105">
        <v>1467.5</v>
      </c>
      <c r="F19" s="106">
        <f t="shared" si="0"/>
        <v>18.535359276521035</v>
      </c>
    </row>
    <row r="20" spans="1:6" ht="40.5" customHeight="1">
      <c r="A20" s="87" t="s">
        <v>64</v>
      </c>
      <c r="B20" s="99" t="s">
        <v>19</v>
      </c>
      <c r="C20" s="88" t="s">
        <v>20</v>
      </c>
      <c r="D20" s="105">
        <f>D21</f>
        <v>179.4</v>
      </c>
      <c r="E20" s="105">
        <v>70.2</v>
      </c>
      <c r="F20" s="106">
        <f t="shared" si="0"/>
        <v>39.130434782608695</v>
      </c>
    </row>
    <row r="21" spans="1:6" ht="77.25" customHeight="1">
      <c r="A21" s="87" t="s">
        <v>65</v>
      </c>
      <c r="B21" s="99" t="s">
        <v>21</v>
      </c>
      <c r="C21" s="88" t="s">
        <v>22</v>
      </c>
      <c r="D21" s="105">
        <v>179.4</v>
      </c>
      <c r="E21" s="105">
        <v>70.2</v>
      </c>
      <c r="F21" s="106">
        <f t="shared" si="0"/>
        <v>39.130434782608695</v>
      </c>
    </row>
    <row r="22" spans="1:6" s="86" customFormat="1" ht="20.25">
      <c r="A22" s="84" t="s">
        <v>66</v>
      </c>
      <c r="B22" s="102" t="s">
        <v>23</v>
      </c>
      <c r="C22" s="85" t="s">
        <v>24</v>
      </c>
      <c r="D22" s="103">
        <f>D23</f>
        <v>16041.2</v>
      </c>
      <c r="E22" s="103">
        <v>1061.5</v>
      </c>
      <c r="F22" s="104">
        <f t="shared" si="0"/>
        <v>6.6173353614442805</v>
      </c>
    </row>
    <row r="23" spans="1:6" ht="27" customHeight="1">
      <c r="A23" s="87" t="s">
        <v>67</v>
      </c>
      <c r="B23" s="99" t="s">
        <v>25</v>
      </c>
      <c r="C23" s="88" t="s">
        <v>26</v>
      </c>
      <c r="D23" s="105">
        <f>D24</f>
        <v>16041.2</v>
      </c>
      <c r="E23" s="105">
        <v>1061.5</v>
      </c>
      <c r="F23" s="106">
        <f t="shared" si="0"/>
        <v>6.6173353614442805</v>
      </c>
    </row>
    <row r="24" spans="1:6" ht="141.75">
      <c r="A24" s="87" t="s">
        <v>68</v>
      </c>
      <c r="B24" s="99" t="s">
        <v>27</v>
      </c>
      <c r="C24" s="88" t="s">
        <v>28</v>
      </c>
      <c r="D24" s="105">
        <v>16041.2</v>
      </c>
      <c r="E24" s="105">
        <v>1061.5</v>
      </c>
      <c r="F24" s="106">
        <f t="shared" si="0"/>
        <v>6.6173353614442805</v>
      </c>
    </row>
    <row r="25" spans="1:6" s="86" customFormat="1" ht="20.25">
      <c r="A25" s="84" t="s">
        <v>69</v>
      </c>
      <c r="B25" s="85" t="s">
        <v>29</v>
      </c>
      <c r="C25" s="85" t="s">
        <v>30</v>
      </c>
      <c r="D25" s="103">
        <f>D26+D27</f>
        <v>1662.3</v>
      </c>
      <c r="E25" s="103">
        <v>340.6</v>
      </c>
      <c r="F25" s="104">
        <f t="shared" si="0"/>
        <v>20.489682969379778</v>
      </c>
    </row>
    <row r="26" spans="1:6" ht="114" customHeight="1">
      <c r="A26" s="87" t="s">
        <v>70</v>
      </c>
      <c r="B26" s="96" t="s">
        <v>31</v>
      </c>
      <c r="C26" s="88" t="s">
        <v>32</v>
      </c>
      <c r="D26" s="105">
        <v>398.8</v>
      </c>
      <c r="E26" s="105">
        <v>127.5</v>
      </c>
      <c r="F26" s="106">
        <f t="shared" si="0"/>
        <v>31.97091273821464</v>
      </c>
    </row>
    <row r="27" spans="1:6" ht="56.25">
      <c r="A27" s="87" t="s">
        <v>71</v>
      </c>
      <c r="B27" s="96" t="s">
        <v>33</v>
      </c>
      <c r="C27" s="88" t="s">
        <v>34</v>
      </c>
      <c r="D27" s="105">
        <f>D28</f>
        <v>1263.5</v>
      </c>
      <c r="E27" s="105">
        <v>213</v>
      </c>
      <c r="F27" s="106">
        <f t="shared" si="0"/>
        <v>16.857934309457857</v>
      </c>
    </row>
    <row r="28" spans="1:6" ht="111" customHeight="1">
      <c r="A28" s="87" t="s">
        <v>72</v>
      </c>
      <c r="B28" s="96" t="s">
        <v>35</v>
      </c>
      <c r="C28" s="88" t="s">
        <v>36</v>
      </c>
      <c r="D28" s="105">
        <f>D29</f>
        <v>1263.5</v>
      </c>
      <c r="E28" s="105">
        <v>213</v>
      </c>
      <c r="F28" s="106">
        <f t="shared" si="0"/>
        <v>16.857934309457857</v>
      </c>
    </row>
    <row r="29" spans="1:6" ht="120" customHeight="1">
      <c r="A29" s="87" t="s">
        <v>73</v>
      </c>
      <c r="B29" s="99" t="s">
        <v>37</v>
      </c>
      <c r="C29" s="88" t="s">
        <v>38</v>
      </c>
      <c r="D29" s="105">
        <v>1263.5</v>
      </c>
      <c r="E29" s="105">
        <v>45</v>
      </c>
      <c r="F29" s="106">
        <f t="shared" si="0"/>
        <v>3.561535417491096</v>
      </c>
    </row>
    <row r="30" spans="1:6" s="86" customFormat="1" ht="20.25">
      <c r="A30" s="84" t="s">
        <v>74</v>
      </c>
      <c r="B30" s="85" t="s">
        <v>39</v>
      </c>
      <c r="C30" s="85" t="s">
        <v>40</v>
      </c>
      <c r="D30" s="103">
        <f>D31</f>
        <v>11139.1</v>
      </c>
      <c r="E30" s="103">
        <v>2776.1</v>
      </c>
      <c r="F30" s="104">
        <f t="shared" si="0"/>
        <v>24.922121176755752</v>
      </c>
    </row>
    <row r="31" spans="1:6" ht="51.75" customHeight="1">
      <c r="A31" s="87" t="s">
        <v>75</v>
      </c>
      <c r="B31" s="88" t="s">
        <v>41</v>
      </c>
      <c r="C31" s="88" t="s">
        <v>42</v>
      </c>
      <c r="D31" s="105">
        <f>D32</f>
        <v>11139.1</v>
      </c>
      <c r="E31" s="105">
        <v>2776.1</v>
      </c>
      <c r="F31" s="106">
        <f t="shared" si="0"/>
        <v>24.922121176755752</v>
      </c>
    </row>
    <row r="32" spans="1:6" ht="63.75" customHeight="1">
      <c r="A32" s="87" t="s">
        <v>76</v>
      </c>
      <c r="B32" s="99" t="s">
        <v>43</v>
      </c>
      <c r="C32" s="88" t="s">
        <v>44</v>
      </c>
      <c r="D32" s="105">
        <f>D33+D36</f>
        <v>11139.1</v>
      </c>
      <c r="E32" s="105">
        <v>2776.1</v>
      </c>
      <c r="F32" s="106">
        <f t="shared" si="0"/>
        <v>24.922121176755752</v>
      </c>
    </row>
    <row r="33" spans="1:6" ht="102.75" customHeight="1">
      <c r="A33" s="87" t="s">
        <v>77</v>
      </c>
      <c r="B33" s="99" t="s">
        <v>45</v>
      </c>
      <c r="C33" s="88" t="s">
        <v>46</v>
      </c>
      <c r="D33" s="105">
        <f>D34+D35</f>
        <v>2618.4</v>
      </c>
      <c r="E33" s="105">
        <v>645.9</v>
      </c>
      <c r="F33" s="106">
        <f t="shared" si="0"/>
        <v>24.667736021998167</v>
      </c>
    </row>
    <row r="34" spans="1:6" ht="138" customHeight="1">
      <c r="A34" s="87" t="s">
        <v>78</v>
      </c>
      <c r="B34" s="99" t="s">
        <v>47</v>
      </c>
      <c r="C34" s="88" t="s">
        <v>48</v>
      </c>
      <c r="D34" s="105">
        <v>2612.4</v>
      </c>
      <c r="E34" s="105">
        <v>645.9</v>
      </c>
      <c r="F34" s="106">
        <f t="shared" si="0"/>
        <v>24.724391364262747</v>
      </c>
    </row>
    <row r="35" spans="1:6" ht="161.25" customHeight="1">
      <c r="A35" s="87" t="s">
        <v>79</v>
      </c>
      <c r="B35" s="99" t="s">
        <v>49</v>
      </c>
      <c r="C35" s="88" t="s">
        <v>50</v>
      </c>
      <c r="D35" s="105">
        <v>6</v>
      </c>
      <c r="E35" s="105"/>
      <c r="F35" s="104"/>
    </row>
    <row r="36" spans="1:6" ht="116.25" customHeight="1">
      <c r="A36" s="87" t="s">
        <v>80</v>
      </c>
      <c r="B36" s="99" t="s">
        <v>51</v>
      </c>
      <c r="C36" s="89" t="s">
        <v>85</v>
      </c>
      <c r="D36" s="105">
        <f>D37+D38</f>
        <v>8520.7000000000007</v>
      </c>
      <c r="E36" s="105">
        <v>2130.1999999999998</v>
      </c>
      <c r="F36" s="106">
        <f>E36/D36*100</f>
        <v>25.000293403124154</v>
      </c>
    </row>
    <row r="37" spans="1:6" ht="86.25" customHeight="1">
      <c r="A37" s="87" t="s">
        <v>81</v>
      </c>
      <c r="B37" s="99" t="s">
        <v>52</v>
      </c>
      <c r="C37" s="88" t="s">
        <v>53</v>
      </c>
      <c r="D37" s="105">
        <v>5812.1</v>
      </c>
      <c r="E37" s="105">
        <v>1453</v>
      </c>
      <c r="F37" s="106">
        <f>E37/D37*100</f>
        <v>24.999569862872281</v>
      </c>
    </row>
    <row r="38" spans="1:6" ht="84.75" customHeight="1">
      <c r="A38" s="87" t="s">
        <v>82</v>
      </c>
      <c r="B38" s="99" t="s">
        <v>54</v>
      </c>
      <c r="C38" s="88" t="s">
        <v>55</v>
      </c>
      <c r="D38" s="105">
        <v>2708.6</v>
      </c>
      <c r="E38" s="105">
        <v>677.2</v>
      </c>
      <c r="F38" s="106">
        <f>E38/D38*100</f>
        <v>25.001845972088905</v>
      </c>
    </row>
    <row r="39" spans="1:6" ht="20.25">
      <c r="A39" s="87"/>
      <c r="B39" s="90" t="s">
        <v>56</v>
      </c>
      <c r="C39" s="91"/>
      <c r="D39" s="103">
        <f>D12+D30</f>
        <v>91223.700000000012</v>
      </c>
      <c r="E39" s="103">
        <f>SUM(E30,E12)</f>
        <v>15271</v>
      </c>
      <c r="F39" s="104">
        <f>E39/D39*100</f>
        <v>16.740167303014456</v>
      </c>
    </row>
    <row r="41" spans="1:6" ht="20.25">
      <c r="A41" s="165" t="s">
        <v>358</v>
      </c>
      <c r="B41" s="165"/>
      <c r="C41" s="165"/>
      <c r="D41" s="165"/>
      <c r="E41" s="165"/>
      <c r="F41" s="165"/>
    </row>
  </sheetData>
  <mergeCells count="5">
    <mergeCell ref="C1:F1"/>
    <mergeCell ref="A41:F41"/>
    <mergeCell ref="D2:F2"/>
    <mergeCell ref="B7:F7"/>
    <mergeCell ref="B8:F8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6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13"/>
  <sheetViews>
    <sheetView topLeftCell="A92" workbookViewId="0">
      <selection activeCell="J113" sqref="J113"/>
    </sheetView>
  </sheetViews>
  <sheetFormatPr defaultRowHeight="15.75"/>
  <cols>
    <col min="1" max="1" width="9.5703125" style="8" customWidth="1"/>
    <col min="2" max="2" width="48.7109375" style="8" customWidth="1"/>
    <col min="3" max="3" width="6" style="8" customWidth="1"/>
    <col min="4" max="4" width="7" style="8" customWidth="1"/>
    <col min="5" max="5" width="13.42578125" style="8" customWidth="1"/>
    <col min="6" max="6" width="4.85546875" style="8" customWidth="1"/>
    <col min="7" max="7" width="15.7109375" style="8" customWidth="1"/>
    <col min="8" max="8" width="14.85546875" style="8" customWidth="1"/>
    <col min="9" max="9" width="13.85546875" style="8" customWidth="1"/>
    <col min="10" max="10" width="34.28515625" style="8" customWidth="1"/>
    <col min="11" max="16384" width="9.140625" style="8"/>
  </cols>
  <sheetData>
    <row r="1" spans="1:11" ht="18.75">
      <c r="C1" s="14"/>
      <c r="D1" s="14"/>
      <c r="E1" s="14"/>
      <c r="F1" s="14"/>
      <c r="G1" s="112" t="s">
        <v>361</v>
      </c>
      <c r="H1" s="1"/>
      <c r="I1" s="1"/>
      <c r="J1" s="1"/>
      <c r="K1" s="9"/>
    </row>
    <row r="2" spans="1:11" ht="18.75">
      <c r="C2" s="14"/>
      <c r="D2" s="14"/>
      <c r="E2" s="14"/>
      <c r="F2" s="14"/>
      <c r="G2" s="112" t="s">
        <v>362</v>
      </c>
      <c r="H2" s="1"/>
      <c r="I2" s="1"/>
      <c r="J2" s="1"/>
      <c r="K2" s="9"/>
    </row>
    <row r="3" spans="1:11">
      <c r="C3" s="14"/>
      <c r="D3" s="14"/>
      <c r="E3" s="14"/>
      <c r="F3" s="14"/>
      <c r="G3" s="9"/>
      <c r="H3" s="9"/>
      <c r="I3" s="9"/>
      <c r="J3" s="9"/>
      <c r="K3" s="9"/>
    </row>
    <row r="4" spans="1:11">
      <c r="C4" s="14"/>
      <c r="D4" s="14"/>
      <c r="E4" s="14"/>
      <c r="F4" s="14"/>
      <c r="G4" s="9"/>
      <c r="H4" s="9"/>
      <c r="I4" s="9"/>
      <c r="J4" s="9"/>
      <c r="K4" s="9"/>
    </row>
    <row r="5" spans="1:11" ht="15.75" customHeight="1"/>
    <row r="7" spans="1:11">
      <c r="D7" s="167"/>
      <c r="E7" s="168"/>
      <c r="F7" s="168"/>
      <c r="G7" s="168"/>
      <c r="H7" s="13"/>
      <c r="I7" s="13"/>
    </row>
    <row r="8" spans="1:11">
      <c r="A8" s="169" t="s">
        <v>283</v>
      </c>
      <c r="B8" s="169"/>
      <c r="C8" s="169"/>
      <c r="D8" s="169"/>
      <c r="E8" s="169"/>
      <c r="F8" s="169"/>
      <c r="G8" s="15"/>
      <c r="H8" s="15"/>
      <c r="I8" s="15"/>
    </row>
    <row r="9" spans="1:11">
      <c r="A9" s="170" t="s">
        <v>284</v>
      </c>
      <c r="B9" s="170"/>
      <c r="C9" s="170"/>
      <c r="D9" s="170"/>
      <c r="E9" s="170"/>
      <c r="F9" s="170"/>
      <c r="G9" s="170"/>
      <c r="H9" s="16"/>
      <c r="I9" s="16"/>
    </row>
    <row r="10" spans="1:11">
      <c r="A10" s="5"/>
      <c r="B10" s="63" t="s">
        <v>282</v>
      </c>
      <c r="C10" s="63"/>
      <c r="D10" s="63"/>
      <c r="E10" s="63"/>
      <c r="F10" s="63"/>
      <c r="G10" s="17"/>
      <c r="H10" s="17"/>
      <c r="I10" s="17"/>
    </row>
    <row r="11" spans="1:11">
      <c r="A11" s="64"/>
      <c r="B11" s="171"/>
      <c r="C11" s="171"/>
      <c r="D11" s="171"/>
      <c r="E11" s="171"/>
      <c r="G11" s="18" t="s">
        <v>0</v>
      </c>
      <c r="H11" s="18"/>
      <c r="I11" s="18"/>
    </row>
    <row r="12" spans="1:11" s="24" customFormat="1" ht="78.75">
      <c r="A12" s="20" t="s">
        <v>86</v>
      </c>
      <c r="B12" s="20" t="s">
        <v>87</v>
      </c>
      <c r="C12" s="20" t="s">
        <v>88</v>
      </c>
      <c r="D12" s="20" t="s">
        <v>89</v>
      </c>
      <c r="E12" s="20" t="s">
        <v>90</v>
      </c>
      <c r="F12" s="20" t="s">
        <v>91</v>
      </c>
      <c r="G12" s="20" t="s">
        <v>3</v>
      </c>
      <c r="H12" s="22" t="s">
        <v>353</v>
      </c>
      <c r="I12" s="23" t="s">
        <v>83</v>
      </c>
    </row>
    <row r="13" spans="1:11" ht="18.75">
      <c r="A13" s="40"/>
      <c r="B13" s="113" t="s">
        <v>92</v>
      </c>
      <c r="C13" s="45" t="s">
        <v>93</v>
      </c>
      <c r="D13" s="29" t="s">
        <v>94</v>
      </c>
      <c r="E13" s="30"/>
      <c r="F13" s="30"/>
      <c r="G13" s="120">
        <f>G15+G32+G44+G47</f>
        <v>19337.400000000001</v>
      </c>
      <c r="H13" s="120">
        <v>4198.3999999999996</v>
      </c>
      <c r="I13" s="120">
        <f t="shared" ref="I13:I44" si="0">H13/G13*100</f>
        <v>21.711295210317829</v>
      </c>
    </row>
    <row r="14" spans="1:11" ht="18.75">
      <c r="A14" s="40"/>
      <c r="B14" s="113" t="s">
        <v>95</v>
      </c>
      <c r="C14" s="65"/>
      <c r="D14" s="29"/>
      <c r="E14" s="30"/>
      <c r="F14" s="30"/>
      <c r="G14" s="121">
        <f>G15+G32-G39-G41</f>
        <v>16097.000000000002</v>
      </c>
      <c r="H14" s="121">
        <v>3570.3</v>
      </c>
      <c r="I14" s="121">
        <f t="shared" si="0"/>
        <v>22.179909299869539</v>
      </c>
      <c r="J14" s="58"/>
    </row>
    <row r="15" spans="1:11" ht="81" customHeight="1">
      <c r="A15" s="40" t="s">
        <v>96</v>
      </c>
      <c r="B15" s="114" t="s">
        <v>97</v>
      </c>
      <c r="C15" s="66">
        <v>887</v>
      </c>
      <c r="D15" s="40"/>
      <c r="E15" s="40"/>
      <c r="F15" s="40"/>
      <c r="G15" s="122">
        <f>G17+G20</f>
        <v>4917</v>
      </c>
      <c r="H15" s="122">
        <v>1154.5999999999999</v>
      </c>
      <c r="I15" s="122">
        <f t="shared" si="0"/>
        <v>23.481797844213951</v>
      </c>
    </row>
    <row r="16" spans="1:11" ht="20.25">
      <c r="A16" s="40"/>
      <c r="B16" s="115" t="s">
        <v>92</v>
      </c>
      <c r="C16" s="44" t="s">
        <v>98</v>
      </c>
      <c r="D16" s="39" t="s">
        <v>94</v>
      </c>
      <c r="E16" s="40"/>
      <c r="F16" s="40"/>
      <c r="G16" s="122">
        <f>G17+G20</f>
        <v>4917</v>
      </c>
      <c r="H16" s="122">
        <v>1154.5999999999999</v>
      </c>
      <c r="I16" s="122">
        <f t="shared" si="0"/>
        <v>23.481797844213951</v>
      </c>
    </row>
    <row r="17" spans="1:10" ht="78.75" customHeight="1">
      <c r="A17" s="67" t="s">
        <v>57</v>
      </c>
      <c r="B17" s="113" t="s">
        <v>99</v>
      </c>
      <c r="C17" s="68">
        <v>887</v>
      </c>
      <c r="D17" s="29" t="s">
        <v>100</v>
      </c>
      <c r="E17" s="30"/>
      <c r="F17" s="29"/>
      <c r="G17" s="121">
        <f>G18</f>
        <v>1223.0999999999999</v>
      </c>
      <c r="H17" s="121">
        <v>300</v>
      </c>
      <c r="I17" s="121">
        <f t="shared" si="0"/>
        <v>24.527839097375523</v>
      </c>
    </row>
    <row r="18" spans="1:10" ht="20.25">
      <c r="A18" s="69" t="s">
        <v>101</v>
      </c>
      <c r="B18" s="115" t="s">
        <v>102</v>
      </c>
      <c r="C18" s="66">
        <v>887</v>
      </c>
      <c r="D18" s="39" t="s">
        <v>100</v>
      </c>
      <c r="E18" s="39" t="s">
        <v>103</v>
      </c>
      <c r="F18" s="39"/>
      <c r="G18" s="122">
        <f>G19</f>
        <v>1223.0999999999999</v>
      </c>
      <c r="H18" s="122">
        <v>300</v>
      </c>
      <c r="I18" s="122">
        <f t="shared" si="0"/>
        <v>24.527839097375523</v>
      </c>
    </row>
    <row r="19" spans="1:10" ht="141.75">
      <c r="A19" s="69" t="s">
        <v>104</v>
      </c>
      <c r="B19" s="115" t="s">
        <v>105</v>
      </c>
      <c r="C19" s="66">
        <v>887</v>
      </c>
      <c r="D19" s="39" t="s">
        <v>100</v>
      </c>
      <c r="E19" s="39" t="s">
        <v>103</v>
      </c>
      <c r="F19" s="39" t="s">
        <v>106</v>
      </c>
      <c r="G19" s="122">
        <v>1223.0999999999999</v>
      </c>
      <c r="H19" s="122">
        <v>300</v>
      </c>
      <c r="I19" s="122">
        <f t="shared" si="0"/>
        <v>24.527839097375523</v>
      </c>
    </row>
    <row r="20" spans="1:10" ht="93.75" customHeight="1">
      <c r="A20" s="30" t="s">
        <v>107</v>
      </c>
      <c r="B20" s="113" t="s">
        <v>108</v>
      </c>
      <c r="C20" s="68">
        <v>887</v>
      </c>
      <c r="D20" s="29" t="s">
        <v>109</v>
      </c>
      <c r="E20" s="29"/>
      <c r="F20" s="29"/>
      <c r="G20" s="121">
        <f>G21</f>
        <v>3693.8999999999996</v>
      </c>
      <c r="H20" s="121">
        <v>854.6</v>
      </c>
      <c r="I20" s="121">
        <f t="shared" si="0"/>
        <v>23.135439508378681</v>
      </c>
    </row>
    <row r="21" spans="1:10" ht="32.25" customHeight="1">
      <c r="A21" s="69" t="s">
        <v>110</v>
      </c>
      <c r="B21" s="116" t="s">
        <v>111</v>
      </c>
      <c r="C21" s="66">
        <v>887</v>
      </c>
      <c r="D21" s="39" t="s">
        <v>109</v>
      </c>
      <c r="E21" s="39" t="s">
        <v>112</v>
      </c>
      <c r="F21" s="40"/>
      <c r="G21" s="122">
        <f>G22+G24+G26</f>
        <v>3693.8999999999996</v>
      </c>
      <c r="H21" s="122">
        <v>854.6</v>
      </c>
      <c r="I21" s="122">
        <f t="shared" si="0"/>
        <v>23.135439508378681</v>
      </c>
    </row>
    <row r="22" spans="1:10" ht="37.5">
      <c r="A22" s="69" t="s">
        <v>113</v>
      </c>
      <c r="B22" s="116" t="s">
        <v>114</v>
      </c>
      <c r="C22" s="66">
        <v>887</v>
      </c>
      <c r="D22" s="39" t="s">
        <v>109</v>
      </c>
      <c r="E22" s="39" t="s">
        <v>112</v>
      </c>
      <c r="F22" s="40"/>
      <c r="G22" s="122">
        <f>G23</f>
        <v>1046.0999999999999</v>
      </c>
      <c r="H22" s="122">
        <v>245.3</v>
      </c>
      <c r="I22" s="122">
        <f t="shared" si="0"/>
        <v>23.449001051524714</v>
      </c>
    </row>
    <row r="23" spans="1:10" ht="113.25" customHeight="1">
      <c r="A23" s="69" t="s">
        <v>115</v>
      </c>
      <c r="B23" s="116" t="s">
        <v>105</v>
      </c>
      <c r="C23" s="66">
        <v>887</v>
      </c>
      <c r="D23" s="39" t="s">
        <v>109</v>
      </c>
      <c r="E23" s="39" t="s">
        <v>112</v>
      </c>
      <c r="F23" s="40">
        <v>100</v>
      </c>
      <c r="G23" s="122">
        <v>1046.0999999999999</v>
      </c>
      <c r="H23" s="122">
        <v>245.3</v>
      </c>
      <c r="I23" s="122">
        <f t="shared" si="0"/>
        <v>23.449001051524714</v>
      </c>
    </row>
    <row r="24" spans="1:10" ht="56.25">
      <c r="A24" s="40" t="s">
        <v>116</v>
      </c>
      <c r="B24" s="116" t="s">
        <v>117</v>
      </c>
      <c r="C24" s="66">
        <v>887</v>
      </c>
      <c r="D24" s="39" t="s">
        <v>109</v>
      </c>
      <c r="E24" s="39" t="s">
        <v>118</v>
      </c>
      <c r="F24" s="41"/>
      <c r="G24" s="123">
        <f>G25</f>
        <v>286</v>
      </c>
      <c r="H24" s="123">
        <v>70.2</v>
      </c>
      <c r="I24" s="123">
        <f t="shared" si="0"/>
        <v>24.545454545454547</v>
      </c>
    </row>
    <row r="25" spans="1:10" ht="131.25">
      <c r="A25" s="40" t="s">
        <v>119</v>
      </c>
      <c r="B25" s="116" t="s">
        <v>105</v>
      </c>
      <c r="C25" s="66">
        <v>887</v>
      </c>
      <c r="D25" s="39" t="s">
        <v>109</v>
      </c>
      <c r="E25" s="39" t="s">
        <v>118</v>
      </c>
      <c r="F25" s="41">
        <v>100</v>
      </c>
      <c r="G25" s="122">
        <v>286</v>
      </c>
      <c r="H25" s="122">
        <v>70.2</v>
      </c>
      <c r="I25" s="122">
        <f t="shared" si="0"/>
        <v>24.545454545454547</v>
      </c>
    </row>
    <row r="26" spans="1:10" ht="37.5">
      <c r="A26" s="30" t="s">
        <v>120</v>
      </c>
      <c r="B26" s="113" t="s">
        <v>121</v>
      </c>
      <c r="C26" s="68">
        <v>887</v>
      </c>
      <c r="D26" s="29" t="s">
        <v>109</v>
      </c>
      <c r="E26" s="29" t="s">
        <v>122</v>
      </c>
      <c r="F26" s="29"/>
      <c r="G26" s="120">
        <f>G27+G28+G29</f>
        <v>2361.7999999999997</v>
      </c>
      <c r="H26" s="120">
        <v>539.1</v>
      </c>
      <c r="I26" s="120">
        <f t="shared" si="0"/>
        <v>22.825810822254216</v>
      </c>
    </row>
    <row r="27" spans="1:10" ht="116.25" customHeight="1">
      <c r="A27" s="40" t="s">
        <v>123</v>
      </c>
      <c r="B27" s="116" t="s">
        <v>105</v>
      </c>
      <c r="C27" s="66">
        <v>887</v>
      </c>
      <c r="D27" s="39" t="s">
        <v>109</v>
      </c>
      <c r="E27" s="39" t="s">
        <v>122</v>
      </c>
      <c r="F27" s="39" t="s">
        <v>106</v>
      </c>
      <c r="G27" s="122">
        <v>2346.1</v>
      </c>
      <c r="H27" s="122">
        <v>539.1</v>
      </c>
      <c r="I27" s="122">
        <f t="shared" si="0"/>
        <v>22.97856016367589</v>
      </c>
    </row>
    <row r="28" spans="1:10" ht="42" customHeight="1">
      <c r="A28" s="69" t="s">
        <v>124</v>
      </c>
      <c r="B28" s="116" t="s">
        <v>125</v>
      </c>
      <c r="C28" s="66">
        <v>887</v>
      </c>
      <c r="D28" s="39" t="s">
        <v>109</v>
      </c>
      <c r="E28" s="39" t="s">
        <v>122</v>
      </c>
      <c r="F28" s="41">
        <v>200</v>
      </c>
      <c r="G28" s="124">
        <v>14.7</v>
      </c>
      <c r="H28" s="124">
        <v>0</v>
      </c>
      <c r="I28" s="124">
        <f t="shared" si="0"/>
        <v>0</v>
      </c>
    </row>
    <row r="29" spans="1:10" ht="18.75">
      <c r="A29" s="69" t="s">
        <v>126</v>
      </c>
      <c r="B29" s="116" t="s">
        <v>127</v>
      </c>
      <c r="C29" s="66">
        <v>887</v>
      </c>
      <c r="D29" s="39" t="s">
        <v>109</v>
      </c>
      <c r="E29" s="39" t="s">
        <v>122</v>
      </c>
      <c r="F29" s="41">
        <v>800</v>
      </c>
      <c r="G29" s="124">
        <v>1</v>
      </c>
      <c r="H29" s="124">
        <v>0</v>
      </c>
      <c r="I29" s="124">
        <f t="shared" si="0"/>
        <v>0</v>
      </c>
    </row>
    <row r="30" spans="1:10" ht="75">
      <c r="A30" s="30" t="s">
        <v>128</v>
      </c>
      <c r="B30" s="117" t="s">
        <v>129</v>
      </c>
      <c r="C30" s="68">
        <v>973</v>
      </c>
      <c r="D30" s="29"/>
      <c r="E30" s="29"/>
      <c r="F30" s="43"/>
      <c r="G30" s="120">
        <f>G32+G44+G47+G51+G55+G84+G91+G100+G105+G70</f>
        <v>87632.9</v>
      </c>
      <c r="H30" s="120">
        <f>SUM(H31,H50,H54,H70,H83,H91,H100,H104)</f>
        <v>13773.900000000001</v>
      </c>
      <c r="I30" s="120">
        <f t="shared" si="0"/>
        <v>15.71772701804916</v>
      </c>
    </row>
    <row r="31" spans="1:10" ht="18.75">
      <c r="A31" s="40"/>
      <c r="B31" s="116" t="s">
        <v>92</v>
      </c>
      <c r="C31" s="44" t="s">
        <v>130</v>
      </c>
      <c r="D31" s="39" t="s">
        <v>94</v>
      </c>
      <c r="E31" s="39"/>
      <c r="F31" s="40"/>
      <c r="G31" s="122">
        <f>G32+G44+G47</f>
        <v>14420.4</v>
      </c>
      <c r="H31" s="122">
        <f>SUM(H32,H44,H47)</f>
        <v>3043.7</v>
      </c>
      <c r="I31" s="122">
        <f t="shared" si="0"/>
        <v>21.106904108069124</v>
      </c>
    </row>
    <row r="32" spans="1:10" ht="112.5">
      <c r="A32" s="30" t="s">
        <v>57</v>
      </c>
      <c r="B32" s="113" t="s">
        <v>131</v>
      </c>
      <c r="C32" s="45" t="s">
        <v>130</v>
      </c>
      <c r="D32" s="29" t="s">
        <v>132</v>
      </c>
      <c r="E32" s="29"/>
      <c r="F32" s="43"/>
      <c r="G32" s="121">
        <f>G33+G35+G39+G41</f>
        <v>13798.4</v>
      </c>
      <c r="H32" s="121">
        <v>3025.7</v>
      </c>
      <c r="I32" s="121">
        <f t="shared" si="0"/>
        <v>21.927904684601113</v>
      </c>
      <c r="J32" s="58"/>
    </row>
    <row r="33" spans="1:10" ht="37.5">
      <c r="A33" s="69" t="s">
        <v>101</v>
      </c>
      <c r="B33" s="116" t="s">
        <v>133</v>
      </c>
      <c r="C33" s="66">
        <v>973</v>
      </c>
      <c r="D33" s="39" t="s">
        <v>132</v>
      </c>
      <c r="E33" s="39" t="s">
        <v>134</v>
      </c>
      <c r="F33" s="41"/>
      <c r="G33" s="122">
        <f>G34</f>
        <v>1223.0999999999999</v>
      </c>
      <c r="H33" s="122">
        <v>252</v>
      </c>
      <c r="I33" s="122">
        <f t="shared" si="0"/>
        <v>20.603384841795439</v>
      </c>
    </row>
    <row r="34" spans="1:10" ht="112.5" customHeight="1">
      <c r="A34" s="69" t="s">
        <v>104</v>
      </c>
      <c r="B34" s="116" t="s">
        <v>105</v>
      </c>
      <c r="C34" s="66">
        <v>973</v>
      </c>
      <c r="D34" s="39" t="s">
        <v>132</v>
      </c>
      <c r="E34" s="39" t="s">
        <v>134</v>
      </c>
      <c r="F34" s="41">
        <v>100</v>
      </c>
      <c r="G34" s="122">
        <v>1223.0999999999999</v>
      </c>
      <c r="H34" s="122">
        <v>252</v>
      </c>
      <c r="I34" s="122">
        <f t="shared" si="0"/>
        <v>20.603384841795439</v>
      </c>
    </row>
    <row r="35" spans="1:10" ht="37.5">
      <c r="A35" s="30" t="s">
        <v>135</v>
      </c>
      <c r="B35" s="113" t="s">
        <v>136</v>
      </c>
      <c r="C35" s="68">
        <v>973</v>
      </c>
      <c r="D35" s="29" t="s">
        <v>132</v>
      </c>
      <c r="E35" s="29" t="s">
        <v>137</v>
      </c>
      <c r="F35" s="30"/>
      <c r="G35" s="120">
        <f>G36+G37+G38</f>
        <v>9956.9</v>
      </c>
      <c r="H35" s="120">
        <v>2145.6999999999998</v>
      </c>
      <c r="I35" s="120">
        <f t="shared" si="0"/>
        <v>21.549879982725546</v>
      </c>
      <c r="J35" s="58"/>
    </row>
    <row r="36" spans="1:10" ht="111.75" customHeight="1">
      <c r="A36" s="40" t="s">
        <v>138</v>
      </c>
      <c r="B36" s="116" t="s">
        <v>105</v>
      </c>
      <c r="C36" s="66">
        <v>973</v>
      </c>
      <c r="D36" s="39" t="s">
        <v>132</v>
      </c>
      <c r="E36" s="39" t="s">
        <v>137</v>
      </c>
      <c r="F36" s="40">
        <v>100</v>
      </c>
      <c r="G36" s="122">
        <v>8714.7999999999993</v>
      </c>
      <c r="H36" s="122">
        <v>1676.9</v>
      </c>
      <c r="I36" s="122">
        <f t="shared" si="0"/>
        <v>19.241979161885531</v>
      </c>
    </row>
    <row r="37" spans="1:10" ht="37.5" customHeight="1">
      <c r="A37" s="40" t="s">
        <v>139</v>
      </c>
      <c r="B37" s="116" t="s">
        <v>125</v>
      </c>
      <c r="C37" s="66">
        <v>973</v>
      </c>
      <c r="D37" s="39" t="s">
        <v>132</v>
      </c>
      <c r="E37" s="39" t="s">
        <v>137</v>
      </c>
      <c r="F37" s="41">
        <v>200</v>
      </c>
      <c r="G37" s="122">
        <v>1231.0999999999999</v>
      </c>
      <c r="H37" s="122">
        <v>468.8</v>
      </c>
      <c r="I37" s="122">
        <f t="shared" si="0"/>
        <v>38.079766062870604</v>
      </c>
    </row>
    <row r="38" spans="1:10" ht="18.75">
      <c r="A38" s="40" t="s">
        <v>140</v>
      </c>
      <c r="B38" s="116" t="s">
        <v>127</v>
      </c>
      <c r="C38" s="66">
        <v>973</v>
      </c>
      <c r="D38" s="39" t="s">
        <v>132</v>
      </c>
      <c r="E38" s="39" t="s">
        <v>137</v>
      </c>
      <c r="F38" s="41">
        <v>800</v>
      </c>
      <c r="G38" s="124">
        <v>11</v>
      </c>
      <c r="H38" s="124">
        <v>0.2</v>
      </c>
      <c r="I38" s="124">
        <f t="shared" si="0"/>
        <v>1.8181818181818183</v>
      </c>
    </row>
    <row r="39" spans="1:10" ht="112.5">
      <c r="A39" s="70" t="s">
        <v>141</v>
      </c>
      <c r="B39" s="113" t="s">
        <v>142</v>
      </c>
      <c r="C39" s="68">
        <v>973</v>
      </c>
      <c r="D39" s="29" t="s">
        <v>132</v>
      </c>
      <c r="E39" s="43" t="s">
        <v>143</v>
      </c>
      <c r="F39" s="43"/>
      <c r="G39" s="120">
        <f>G40</f>
        <v>6</v>
      </c>
      <c r="H39" s="120">
        <v>0</v>
      </c>
      <c r="I39" s="120">
        <f t="shared" si="0"/>
        <v>0</v>
      </c>
    </row>
    <row r="40" spans="1:10" ht="40.5" customHeight="1">
      <c r="A40" s="71" t="s">
        <v>144</v>
      </c>
      <c r="B40" s="116" t="s">
        <v>125</v>
      </c>
      <c r="C40" s="66">
        <v>973</v>
      </c>
      <c r="D40" s="39" t="s">
        <v>132</v>
      </c>
      <c r="E40" s="41" t="s">
        <v>143</v>
      </c>
      <c r="F40" s="41">
        <v>200</v>
      </c>
      <c r="G40" s="122">
        <v>6</v>
      </c>
      <c r="H40" s="122">
        <v>0</v>
      </c>
      <c r="I40" s="122">
        <f t="shared" si="0"/>
        <v>0</v>
      </c>
    </row>
    <row r="41" spans="1:10" ht="131.25">
      <c r="A41" s="67" t="s">
        <v>145</v>
      </c>
      <c r="B41" s="113" t="s">
        <v>146</v>
      </c>
      <c r="C41" s="68">
        <v>973</v>
      </c>
      <c r="D41" s="29" t="s">
        <v>132</v>
      </c>
      <c r="E41" s="29" t="s">
        <v>147</v>
      </c>
      <c r="F41" s="43"/>
      <c r="G41" s="120">
        <f>G42+G43</f>
        <v>2612.3999999999996</v>
      </c>
      <c r="H41" s="120">
        <v>628.1</v>
      </c>
      <c r="I41" s="120">
        <f t="shared" si="0"/>
        <v>24.043025570356765</v>
      </c>
    </row>
    <row r="42" spans="1:10" ht="109.5" customHeight="1">
      <c r="A42" s="71" t="s">
        <v>148</v>
      </c>
      <c r="B42" s="116" t="s">
        <v>105</v>
      </c>
      <c r="C42" s="66">
        <v>973</v>
      </c>
      <c r="D42" s="39" t="s">
        <v>132</v>
      </c>
      <c r="E42" s="39" t="s">
        <v>147</v>
      </c>
      <c r="F42" s="41">
        <v>100</v>
      </c>
      <c r="G42" s="122">
        <v>2447.6999999999998</v>
      </c>
      <c r="H42" s="122">
        <v>591.9</v>
      </c>
      <c r="I42" s="122">
        <f t="shared" si="0"/>
        <v>24.181885034930755</v>
      </c>
    </row>
    <row r="43" spans="1:10" ht="39.75" customHeight="1">
      <c r="A43" s="72" t="s">
        <v>149</v>
      </c>
      <c r="B43" s="116" t="s">
        <v>125</v>
      </c>
      <c r="C43" s="66">
        <v>973</v>
      </c>
      <c r="D43" s="39" t="s">
        <v>132</v>
      </c>
      <c r="E43" s="39" t="s">
        <v>147</v>
      </c>
      <c r="F43" s="41">
        <v>200</v>
      </c>
      <c r="G43" s="122">
        <v>164.7</v>
      </c>
      <c r="H43" s="122">
        <v>36.200000000000003</v>
      </c>
      <c r="I43" s="122">
        <f t="shared" si="0"/>
        <v>21.979356405585918</v>
      </c>
      <c r="J43" s="73"/>
    </row>
    <row r="44" spans="1:10" ht="18.75">
      <c r="A44" s="30" t="s">
        <v>107</v>
      </c>
      <c r="B44" s="113" t="s">
        <v>150</v>
      </c>
      <c r="C44" s="68">
        <v>973</v>
      </c>
      <c r="D44" s="29" t="s">
        <v>151</v>
      </c>
      <c r="E44" s="29"/>
      <c r="F44" s="43"/>
      <c r="G44" s="125">
        <f>G45</f>
        <v>550</v>
      </c>
      <c r="H44" s="125">
        <v>0</v>
      </c>
      <c r="I44" s="125">
        <f t="shared" si="0"/>
        <v>0</v>
      </c>
    </row>
    <row r="45" spans="1:10" ht="37.5">
      <c r="A45" s="69" t="s">
        <v>110</v>
      </c>
      <c r="B45" s="116" t="s">
        <v>152</v>
      </c>
      <c r="C45" s="66">
        <v>973</v>
      </c>
      <c r="D45" s="39" t="s">
        <v>151</v>
      </c>
      <c r="E45" s="39" t="s">
        <v>153</v>
      </c>
      <c r="F45" s="39"/>
      <c r="G45" s="126">
        <f>G46</f>
        <v>550</v>
      </c>
      <c r="H45" s="126">
        <v>0</v>
      </c>
      <c r="I45" s="126">
        <f t="shared" ref="I45:I76" si="1">H45/G45*100</f>
        <v>0</v>
      </c>
    </row>
    <row r="46" spans="1:10" ht="18.75">
      <c r="A46" s="69" t="s">
        <v>113</v>
      </c>
      <c r="B46" s="116" t="s">
        <v>127</v>
      </c>
      <c r="C46" s="44" t="s">
        <v>130</v>
      </c>
      <c r="D46" s="39" t="s">
        <v>151</v>
      </c>
      <c r="E46" s="39" t="s">
        <v>153</v>
      </c>
      <c r="F46" s="44" t="s">
        <v>154</v>
      </c>
      <c r="G46" s="126">
        <v>550</v>
      </c>
      <c r="H46" s="126">
        <v>0</v>
      </c>
      <c r="I46" s="126">
        <f t="shared" si="1"/>
        <v>0</v>
      </c>
    </row>
    <row r="47" spans="1:10" ht="37.5">
      <c r="A47" s="67" t="s">
        <v>155</v>
      </c>
      <c r="B47" s="113" t="s">
        <v>156</v>
      </c>
      <c r="C47" s="45" t="s">
        <v>130</v>
      </c>
      <c r="D47" s="29" t="s">
        <v>157</v>
      </c>
      <c r="E47" s="29"/>
      <c r="F47" s="45"/>
      <c r="G47" s="121">
        <f>G48</f>
        <v>72</v>
      </c>
      <c r="H47" s="121">
        <v>18</v>
      </c>
      <c r="I47" s="121">
        <f t="shared" si="1"/>
        <v>25</v>
      </c>
    </row>
    <row r="48" spans="1:10" ht="75">
      <c r="A48" s="39" t="s">
        <v>158</v>
      </c>
      <c r="B48" s="116" t="s">
        <v>159</v>
      </c>
      <c r="C48" s="66">
        <v>973</v>
      </c>
      <c r="D48" s="39" t="s">
        <v>157</v>
      </c>
      <c r="E48" s="39" t="s">
        <v>160</v>
      </c>
      <c r="F48" s="39"/>
      <c r="G48" s="122">
        <f>G49</f>
        <v>72</v>
      </c>
      <c r="H48" s="122">
        <v>18</v>
      </c>
      <c r="I48" s="122">
        <f t="shared" si="1"/>
        <v>25</v>
      </c>
    </row>
    <row r="49" spans="1:9" ht="18.75">
      <c r="A49" s="39" t="s">
        <v>161</v>
      </c>
      <c r="B49" s="36" t="s">
        <v>127</v>
      </c>
      <c r="C49" s="66">
        <v>973</v>
      </c>
      <c r="D49" s="39" t="s">
        <v>157</v>
      </c>
      <c r="E49" s="39" t="s">
        <v>160</v>
      </c>
      <c r="F49" s="39" t="s">
        <v>154</v>
      </c>
      <c r="G49" s="122">
        <v>72</v>
      </c>
      <c r="H49" s="122">
        <v>18</v>
      </c>
      <c r="I49" s="122">
        <f t="shared" si="1"/>
        <v>25</v>
      </c>
    </row>
    <row r="50" spans="1:9" ht="32.25">
      <c r="A50" s="29" t="s">
        <v>74</v>
      </c>
      <c r="B50" s="26" t="s">
        <v>162</v>
      </c>
      <c r="C50" s="68">
        <v>973</v>
      </c>
      <c r="D50" s="29" t="s">
        <v>163</v>
      </c>
      <c r="E50" s="29"/>
      <c r="F50" s="29"/>
      <c r="G50" s="120">
        <f>G51</f>
        <v>222.5</v>
      </c>
      <c r="H50" s="120">
        <v>222.5</v>
      </c>
      <c r="I50" s="120">
        <f t="shared" si="1"/>
        <v>100</v>
      </c>
    </row>
    <row r="51" spans="1:9" s="47" customFormat="1" ht="48">
      <c r="A51" s="39" t="s">
        <v>75</v>
      </c>
      <c r="B51" s="36" t="s">
        <v>164</v>
      </c>
      <c r="C51" s="66">
        <v>973</v>
      </c>
      <c r="D51" s="39" t="s">
        <v>165</v>
      </c>
      <c r="E51" s="39"/>
      <c r="F51" s="39"/>
      <c r="G51" s="123">
        <f>G52</f>
        <v>222.5</v>
      </c>
      <c r="H51" s="123">
        <v>222.5</v>
      </c>
      <c r="I51" s="123">
        <f t="shared" si="1"/>
        <v>100</v>
      </c>
    </row>
    <row r="52" spans="1:9" ht="48">
      <c r="A52" s="39" t="s">
        <v>166</v>
      </c>
      <c r="B52" s="36" t="s">
        <v>167</v>
      </c>
      <c r="C52" s="66">
        <v>973</v>
      </c>
      <c r="D52" s="39" t="s">
        <v>165</v>
      </c>
      <c r="E52" s="39" t="s">
        <v>168</v>
      </c>
      <c r="F52" s="40"/>
      <c r="G52" s="122">
        <f>G53</f>
        <v>222.5</v>
      </c>
      <c r="H52" s="122">
        <v>222.5</v>
      </c>
      <c r="I52" s="122">
        <f t="shared" si="1"/>
        <v>100</v>
      </c>
    </row>
    <row r="53" spans="1:9" ht="48">
      <c r="A53" s="39" t="s">
        <v>169</v>
      </c>
      <c r="B53" s="36" t="s">
        <v>210</v>
      </c>
      <c r="C53" s="66">
        <v>973</v>
      </c>
      <c r="D53" s="39" t="s">
        <v>165</v>
      </c>
      <c r="E53" s="39" t="s">
        <v>168</v>
      </c>
      <c r="F53" s="40">
        <v>600</v>
      </c>
      <c r="G53" s="122">
        <v>222.5</v>
      </c>
      <c r="H53" s="122">
        <v>222.5</v>
      </c>
      <c r="I53" s="122">
        <f t="shared" si="1"/>
        <v>100</v>
      </c>
    </row>
    <row r="54" spans="1:9" ht="32.25">
      <c r="A54" s="74" t="s">
        <v>170</v>
      </c>
      <c r="B54" s="26" t="s">
        <v>171</v>
      </c>
      <c r="C54" s="68">
        <v>973</v>
      </c>
      <c r="D54" s="29" t="s">
        <v>172</v>
      </c>
      <c r="E54" s="29"/>
      <c r="F54" s="30"/>
      <c r="G54" s="121">
        <f>G55</f>
        <v>36950</v>
      </c>
      <c r="H54" s="121">
        <v>1453</v>
      </c>
      <c r="I54" s="121">
        <f t="shared" si="1"/>
        <v>3.9323410013531799</v>
      </c>
    </row>
    <row r="55" spans="1:9" ht="18.75">
      <c r="A55" s="74" t="s">
        <v>173</v>
      </c>
      <c r="B55" s="36" t="s">
        <v>174</v>
      </c>
      <c r="C55" s="66">
        <v>973</v>
      </c>
      <c r="D55" s="39" t="s">
        <v>175</v>
      </c>
      <c r="E55" s="39"/>
      <c r="F55" s="40"/>
      <c r="G55" s="123">
        <f>G56+G58+G60+G62+G64+G66+G68</f>
        <v>36950</v>
      </c>
      <c r="H55" s="123">
        <v>1453</v>
      </c>
      <c r="I55" s="123">
        <f t="shared" si="1"/>
        <v>3.9323410013531799</v>
      </c>
    </row>
    <row r="56" spans="1:9" ht="18.75">
      <c r="A56" s="39" t="s">
        <v>176</v>
      </c>
      <c r="B56" s="116" t="s">
        <v>177</v>
      </c>
      <c r="C56" s="66">
        <v>973</v>
      </c>
      <c r="D56" s="39" t="s">
        <v>175</v>
      </c>
      <c r="E56" s="39" t="s">
        <v>178</v>
      </c>
      <c r="F56" s="40"/>
      <c r="G56" s="122">
        <f>G57</f>
        <v>10037.200000000001</v>
      </c>
      <c r="H56" s="122">
        <v>983.4</v>
      </c>
      <c r="I56" s="122">
        <f t="shared" si="1"/>
        <v>9.7975531024588509</v>
      </c>
    </row>
    <row r="57" spans="1:9" ht="39" customHeight="1">
      <c r="A57" s="40" t="s">
        <v>179</v>
      </c>
      <c r="B57" s="116" t="s">
        <v>125</v>
      </c>
      <c r="C57" s="66">
        <v>973</v>
      </c>
      <c r="D57" s="39" t="s">
        <v>175</v>
      </c>
      <c r="E57" s="39" t="s">
        <v>178</v>
      </c>
      <c r="F57" s="40">
        <v>200</v>
      </c>
      <c r="G57" s="122">
        <v>10037.200000000001</v>
      </c>
      <c r="H57" s="122">
        <v>983.4</v>
      </c>
      <c r="I57" s="122">
        <f t="shared" si="1"/>
        <v>9.7975531024588509</v>
      </c>
    </row>
    <row r="58" spans="1:9" ht="37.5">
      <c r="A58" s="39" t="s">
        <v>180</v>
      </c>
      <c r="B58" s="116" t="s">
        <v>181</v>
      </c>
      <c r="C58" s="66">
        <v>973</v>
      </c>
      <c r="D58" s="39" t="s">
        <v>175</v>
      </c>
      <c r="E58" s="39" t="s">
        <v>182</v>
      </c>
      <c r="F58" s="40"/>
      <c r="G58" s="122">
        <f>G59</f>
        <v>1225.8</v>
      </c>
      <c r="H58" s="122">
        <v>0</v>
      </c>
      <c r="I58" s="122">
        <f t="shared" si="1"/>
        <v>0</v>
      </c>
    </row>
    <row r="59" spans="1:9" ht="42" customHeight="1">
      <c r="A59" s="39" t="s">
        <v>183</v>
      </c>
      <c r="B59" s="116" t="s">
        <v>125</v>
      </c>
      <c r="C59" s="66">
        <v>973</v>
      </c>
      <c r="D59" s="39" t="s">
        <v>175</v>
      </c>
      <c r="E59" s="39" t="s">
        <v>182</v>
      </c>
      <c r="F59" s="40">
        <v>200</v>
      </c>
      <c r="G59" s="122">
        <v>1225.8</v>
      </c>
      <c r="H59" s="122">
        <v>0</v>
      </c>
      <c r="I59" s="122">
        <f t="shared" si="1"/>
        <v>0</v>
      </c>
    </row>
    <row r="60" spans="1:9" ht="112.5">
      <c r="A60" s="39" t="s">
        <v>184</v>
      </c>
      <c r="B60" s="116" t="s">
        <v>185</v>
      </c>
      <c r="C60" s="66">
        <v>973</v>
      </c>
      <c r="D60" s="39" t="s">
        <v>175</v>
      </c>
      <c r="E60" s="39" t="s">
        <v>186</v>
      </c>
      <c r="F60" s="40"/>
      <c r="G60" s="122">
        <f>G61</f>
        <v>377.6</v>
      </c>
      <c r="H60" s="122">
        <v>0</v>
      </c>
      <c r="I60" s="122">
        <f t="shared" si="1"/>
        <v>0</v>
      </c>
    </row>
    <row r="61" spans="1:9" ht="37.5" customHeight="1">
      <c r="A61" s="39" t="s">
        <v>187</v>
      </c>
      <c r="B61" s="116" t="s">
        <v>125</v>
      </c>
      <c r="C61" s="66">
        <v>973</v>
      </c>
      <c r="D61" s="39" t="s">
        <v>175</v>
      </c>
      <c r="E61" s="39" t="s">
        <v>186</v>
      </c>
      <c r="F61" s="40">
        <v>200</v>
      </c>
      <c r="G61" s="122">
        <v>377.6</v>
      </c>
      <c r="H61" s="122">
        <v>0</v>
      </c>
      <c r="I61" s="122">
        <f t="shared" si="1"/>
        <v>0</v>
      </c>
    </row>
    <row r="62" spans="1:9" ht="56.25">
      <c r="A62" s="39" t="s">
        <v>188</v>
      </c>
      <c r="B62" s="116" t="s">
        <v>189</v>
      </c>
      <c r="C62" s="66">
        <v>973</v>
      </c>
      <c r="D62" s="39" t="s">
        <v>175</v>
      </c>
      <c r="E62" s="39" t="s">
        <v>190</v>
      </c>
      <c r="F62" s="40"/>
      <c r="G62" s="122">
        <f>G63</f>
        <v>779</v>
      </c>
      <c r="H62" s="122">
        <v>0</v>
      </c>
      <c r="I62" s="122">
        <f t="shared" si="1"/>
        <v>0</v>
      </c>
    </row>
    <row r="63" spans="1:9" ht="40.5" customHeight="1">
      <c r="A63" s="39" t="s">
        <v>191</v>
      </c>
      <c r="B63" s="116" t="s">
        <v>125</v>
      </c>
      <c r="C63" s="66">
        <v>973</v>
      </c>
      <c r="D63" s="39" t="s">
        <v>175</v>
      </c>
      <c r="E63" s="40">
        <v>6000300001</v>
      </c>
      <c r="F63" s="40">
        <v>200</v>
      </c>
      <c r="G63" s="122">
        <v>779</v>
      </c>
      <c r="H63" s="122">
        <v>0</v>
      </c>
      <c r="I63" s="122">
        <f t="shared" si="1"/>
        <v>0</v>
      </c>
    </row>
    <row r="64" spans="1:9" ht="93.75">
      <c r="A64" s="39" t="s">
        <v>192</v>
      </c>
      <c r="B64" s="116" t="s">
        <v>193</v>
      </c>
      <c r="C64" s="66">
        <v>973</v>
      </c>
      <c r="D64" s="39" t="s">
        <v>175</v>
      </c>
      <c r="E64" s="40">
        <v>6000000151</v>
      </c>
      <c r="F64" s="40"/>
      <c r="G64" s="122">
        <f>G65</f>
        <v>689.5</v>
      </c>
      <c r="H64" s="122">
        <v>0</v>
      </c>
      <c r="I64" s="122">
        <f t="shared" si="1"/>
        <v>0</v>
      </c>
    </row>
    <row r="65" spans="1:9" ht="41.25" customHeight="1">
      <c r="A65" s="39" t="s">
        <v>194</v>
      </c>
      <c r="B65" s="116" t="s">
        <v>125</v>
      </c>
      <c r="C65" s="66">
        <v>973</v>
      </c>
      <c r="D65" s="39" t="s">
        <v>175</v>
      </c>
      <c r="E65" s="40">
        <v>6000000151</v>
      </c>
      <c r="F65" s="40">
        <v>200</v>
      </c>
      <c r="G65" s="122">
        <v>689.5</v>
      </c>
      <c r="H65" s="122">
        <v>0</v>
      </c>
      <c r="I65" s="122">
        <f t="shared" si="1"/>
        <v>0</v>
      </c>
    </row>
    <row r="66" spans="1:9" ht="56.25">
      <c r="A66" s="39" t="s">
        <v>195</v>
      </c>
      <c r="B66" s="116" t="s">
        <v>196</v>
      </c>
      <c r="C66" s="66">
        <v>973</v>
      </c>
      <c r="D66" s="39" t="s">
        <v>175</v>
      </c>
      <c r="E66" s="40">
        <v>6000400001</v>
      </c>
      <c r="F66" s="40"/>
      <c r="G66" s="122">
        <f>G67</f>
        <v>19138.599999999999</v>
      </c>
      <c r="H66" s="122">
        <v>0</v>
      </c>
      <c r="I66" s="122">
        <f t="shared" si="1"/>
        <v>0</v>
      </c>
    </row>
    <row r="67" spans="1:9" ht="41.25" customHeight="1">
      <c r="A67" s="39" t="s">
        <v>197</v>
      </c>
      <c r="B67" s="116" t="s">
        <v>125</v>
      </c>
      <c r="C67" s="66">
        <v>973</v>
      </c>
      <c r="D67" s="39" t="s">
        <v>175</v>
      </c>
      <c r="E67" s="40">
        <v>6000400001</v>
      </c>
      <c r="F67" s="40">
        <v>200</v>
      </c>
      <c r="G67" s="122">
        <v>19138.599999999999</v>
      </c>
      <c r="H67" s="122">
        <v>0</v>
      </c>
      <c r="I67" s="122">
        <f t="shared" si="1"/>
        <v>0</v>
      </c>
    </row>
    <row r="68" spans="1:9" ht="37.5">
      <c r="A68" s="39" t="s">
        <v>198</v>
      </c>
      <c r="B68" s="116" t="s">
        <v>199</v>
      </c>
      <c r="C68" s="66">
        <v>973</v>
      </c>
      <c r="D68" s="39" t="s">
        <v>175</v>
      </c>
      <c r="E68" s="40">
        <v>6000400005</v>
      </c>
      <c r="F68" s="40"/>
      <c r="G68" s="122">
        <f>G69</f>
        <v>4702.3</v>
      </c>
      <c r="H68" s="122">
        <v>469.7</v>
      </c>
      <c r="I68" s="122">
        <f t="shared" si="1"/>
        <v>9.9887289198902671</v>
      </c>
    </row>
    <row r="69" spans="1:9" ht="39" customHeight="1">
      <c r="A69" s="39" t="s">
        <v>200</v>
      </c>
      <c r="B69" s="116" t="s">
        <v>125</v>
      </c>
      <c r="C69" s="66">
        <v>973</v>
      </c>
      <c r="D69" s="39" t="s">
        <v>175</v>
      </c>
      <c r="E69" s="40">
        <v>6000400005</v>
      </c>
      <c r="F69" s="40">
        <v>200</v>
      </c>
      <c r="G69" s="122">
        <v>4702.3</v>
      </c>
      <c r="H69" s="122">
        <v>469.7</v>
      </c>
      <c r="I69" s="122">
        <f t="shared" si="1"/>
        <v>9.9887289198902671</v>
      </c>
    </row>
    <row r="70" spans="1:9" ht="18.75">
      <c r="A70" s="29" t="s">
        <v>201</v>
      </c>
      <c r="B70" s="26" t="s">
        <v>202</v>
      </c>
      <c r="C70" s="68">
        <v>973</v>
      </c>
      <c r="D70" s="29" t="s">
        <v>203</v>
      </c>
      <c r="E70" s="30"/>
      <c r="F70" s="30"/>
      <c r="G70" s="120">
        <f>G71+G74</f>
        <v>2308</v>
      </c>
      <c r="H70" s="120">
        <v>2308</v>
      </c>
      <c r="I70" s="120">
        <f t="shared" si="1"/>
        <v>100</v>
      </c>
    </row>
    <row r="71" spans="1:9" ht="37.5">
      <c r="A71" s="29" t="s">
        <v>204</v>
      </c>
      <c r="B71" s="113" t="s">
        <v>205</v>
      </c>
      <c r="C71" s="68">
        <v>973</v>
      </c>
      <c r="D71" s="29" t="s">
        <v>206</v>
      </c>
      <c r="E71" s="30"/>
      <c r="F71" s="30"/>
      <c r="G71" s="121">
        <f>G72</f>
        <v>740</v>
      </c>
      <c r="H71" s="121">
        <v>740</v>
      </c>
      <c r="I71" s="121">
        <f t="shared" si="1"/>
        <v>100</v>
      </c>
    </row>
    <row r="72" spans="1:9" ht="75">
      <c r="A72" s="29" t="s">
        <v>207</v>
      </c>
      <c r="B72" s="113" t="s">
        <v>208</v>
      </c>
      <c r="C72" s="68">
        <v>973</v>
      </c>
      <c r="D72" s="29" t="s">
        <v>206</v>
      </c>
      <c r="E72" s="30">
        <v>4310000191</v>
      </c>
      <c r="F72" s="30"/>
      <c r="G72" s="120">
        <f>G73</f>
        <v>740</v>
      </c>
      <c r="H72" s="120">
        <v>740</v>
      </c>
      <c r="I72" s="120">
        <f t="shared" si="1"/>
        <v>100</v>
      </c>
    </row>
    <row r="73" spans="1:9" ht="56.25">
      <c r="A73" s="40" t="s">
        <v>209</v>
      </c>
      <c r="B73" s="116" t="s">
        <v>210</v>
      </c>
      <c r="C73" s="66">
        <v>973</v>
      </c>
      <c r="D73" s="39" t="s">
        <v>206</v>
      </c>
      <c r="E73" s="40">
        <v>4310000191</v>
      </c>
      <c r="F73" s="40">
        <v>600</v>
      </c>
      <c r="G73" s="122">
        <v>740</v>
      </c>
      <c r="H73" s="122">
        <v>740</v>
      </c>
      <c r="I73" s="122">
        <f t="shared" si="1"/>
        <v>100</v>
      </c>
    </row>
    <row r="74" spans="1:9" ht="37.5">
      <c r="A74" s="29" t="s">
        <v>211</v>
      </c>
      <c r="B74" s="113" t="s">
        <v>212</v>
      </c>
      <c r="C74" s="68">
        <v>973</v>
      </c>
      <c r="D74" s="29" t="s">
        <v>213</v>
      </c>
      <c r="E74" s="30"/>
      <c r="F74" s="29"/>
      <c r="G74" s="120">
        <f>G75+G77+G79+G81</f>
        <v>1568</v>
      </c>
      <c r="H74" s="120">
        <v>1568</v>
      </c>
      <c r="I74" s="120">
        <f t="shared" si="1"/>
        <v>100</v>
      </c>
    </row>
    <row r="75" spans="1:9" ht="75">
      <c r="A75" s="71" t="s">
        <v>214</v>
      </c>
      <c r="B75" s="116" t="s">
        <v>215</v>
      </c>
      <c r="C75" s="66">
        <v>973</v>
      </c>
      <c r="D75" s="39" t="s">
        <v>213</v>
      </c>
      <c r="E75" s="40">
        <v>7950100491</v>
      </c>
      <c r="F75" s="39"/>
      <c r="G75" s="122">
        <f>G76</f>
        <v>348</v>
      </c>
      <c r="H75" s="122">
        <v>348</v>
      </c>
      <c r="I75" s="122">
        <f t="shared" si="1"/>
        <v>100</v>
      </c>
    </row>
    <row r="76" spans="1:9" ht="56.25">
      <c r="A76" s="40" t="s">
        <v>216</v>
      </c>
      <c r="B76" s="116" t="s">
        <v>210</v>
      </c>
      <c r="C76" s="66">
        <v>973</v>
      </c>
      <c r="D76" s="39" t="s">
        <v>213</v>
      </c>
      <c r="E76" s="40">
        <v>7950100491</v>
      </c>
      <c r="F76" s="39" t="s">
        <v>217</v>
      </c>
      <c r="G76" s="122">
        <v>348</v>
      </c>
      <c r="H76" s="122">
        <v>348</v>
      </c>
      <c r="I76" s="122">
        <f t="shared" si="1"/>
        <v>100</v>
      </c>
    </row>
    <row r="77" spans="1:9" ht="93.75">
      <c r="A77" s="39" t="s">
        <v>218</v>
      </c>
      <c r="B77" s="116" t="s">
        <v>219</v>
      </c>
      <c r="C77" s="66">
        <v>973</v>
      </c>
      <c r="D77" s="39" t="s">
        <v>213</v>
      </c>
      <c r="E77" s="40">
        <v>7950200511</v>
      </c>
      <c r="F77" s="39"/>
      <c r="G77" s="122">
        <f>G78</f>
        <v>300</v>
      </c>
      <c r="H77" s="122">
        <v>300</v>
      </c>
      <c r="I77" s="122">
        <f t="shared" ref="I77:I108" si="2">H77/G77*100</f>
        <v>100</v>
      </c>
    </row>
    <row r="78" spans="1:9" ht="56.25">
      <c r="A78" s="40" t="s">
        <v>220</v>
      </c>
      <c r="B78" s="116" t="s">
        <v>210</v>
      </c>
      <c r="C78" s="66">
        <v>973</v>
      </c>
      <c r="D78" s="39" t="s">
        <v>213</v>
      </c>
      <c r="E78" s="40">
        <v>7950200511</v>
      </c>
      <c r="F78" s="39" t="s">
        <v>217</v>
      </c>
      <c r="G78" s="122">
        <v>300</v>
      </c>
      <c r="H78" s="122">
        <v>300</v>
      </c>
      <c r="I78" s="122">
        <f t="shared" si="2"/>
        <v>100</v>
      </c>
    </row>
    <row r="79" spans="1:9" ht="93.75" customHeight="1">
      <c r="A79" s="39" t="s">
        <v>221</v>
      </c>
      <c r="B79" s="116" t="s">
        <v>222</v>
      </c>
      <c r="C79" s="66">
        <v>973</v>
      </c>
      <c r="D79" s="39" t="s">
        <v>213</v>
      </c>
      <c r="E79" s="40">
        <v>7950400531</v>
      </c>
      <c r="F79" s="39"/>
      <c r="G79" s="122">
        <f>G80</f>
        <v>290</v>
      </c>
      <c r="H79" s="122">
        <v>290</v>
      </c>
      <c r="I79" s="122">
        <f t="shared" si="2"/>
        <v>100</v>
      </c>
    </row>
    <row r="80" spans="1:9" ht="48">
      <c r="A80" s="40" t="s">
        <v>223</v>
      </c>
      <c r="B80" s="36" t="s">
        <v>210</v>
      </c>
      <c r="C80" s="66">
        <v>973</v>
      </c>
      <c r="D80" s="39" t="s">
        <v>213</v>
      </c>
      <c r="E80" s="40">
        <v>7950400531</v>
      </c>
      <c r="F80" s="39" t="s">
        <v>217</v>
      </c>
      <c r="G80" s="122">
        <v>290</v>
      </c>
      <c r="H80" s="122">
        <v>290</v>
      </c>
      <c r="I80" s="122">
        <f t="shared" si="2"/>
        <v>100</v>
      </c>
    </row>
    <row r="81" spans="1:252" ht="112.5">
      <c r="A81" s="39" t="s">
        <v>224</v>
      </c>
      <c r="B81" s="116" t="s">
        <v>225</v>
      </c>
      <c r="C81" s="66">
        <v>973</v>
      </c>
      <c r="D81" s="39" t="s">
        <v>213</v>
      </c>
      <c r="E81" s="40">
        <v>7950500521</v>
      </c>
      <c r="F81" s="39"/>
      <c r="G81" s="122">
        <f>G82</f>
        <v>630</v>
      </c>
      <c r="H81" s="122">
        <v>630</v>
      </c>
      <c r="I81" s="122">
        <f t="shared" si="2"/>
        <v>100</v>
      </c>
    </row>
    <row r="82" spans="1:252" ht="56.25">
      <c r="A82" s="40" t="s">
        <v>226</v>
      </c>
      <c r="B82" s="116" t="s">
        <v>210</v>
      </c>
      <c r="C82" s="66">
        <v>973</v>
      </c>
      <c r="D82" s="39" t="s">
        <v>213</v>
      </c>
      <c r="E82" s="40">
        <v>7950500521</v>
      </c>
      <c r="F82" s="39" t="s">
        <v>217</v>
      </c>
      <c r="G82" s="122">
        <v>630</v>
      </c>
      <c r="H82" s="122">
        <v>630</v>
      </c>
      <c r="I82" s="122">
        <f t="shared" si="2"/>
        <v>100</v>
      </c>
    </row>
    <row r="83" spans="1:252" ht="18.75">
      <c r="A83" s="30" t="s">
        <v>227</v>
      </c>
      <c r="B83" s="26" t="s">
        <v>228</v>
      </c>
      <c r="C83" s="68">
        <v>973</v>
      </c>
      <c r="D83" s="29" t="s">
        <v>229</v>
      </c>
      <c r="E83" s="30"/>
      <c r="F83" s="29"/>
      <c r="G83" s="120">
        <f>G84</f>
        <v>15531</v>
      </c>
      <c r="H83" s="120">
        <v>3400</v>
      </c>
      <c r="I83" s="120">
        <f t="shared" si="2"/>
        <v>21.891700470027686</v>
      </c>
    </row>
    <row r="84" spans="1:252" ht="18.75">
      <c r="A84" s="39" t="s">
        <v>230</v>
      </c>
      <c r="B84" s="36" t="s">
        <v>231</v>
      </c>
      <c r="C84" s="66">
        <v>973</v>
      </c>
      <c r="D84" s="39" t="s">
        <v>232</v>
      </c>
      <c r="E84" s="40"/>
      <c r="F84" s="40"/>
      <c r="G84" s="122">
        <f>G85+G87+G89</f>
        <v>15531</v>
      </c>
      <c r="H84" s="122">
        <v>3400</v>
      </c>
      <c r="I84" s="122">
        <f t="shared" si="2"/>
        <v>21.891700470027686</v>
      </c>
    </row>
    <row r="85" spans="1:252" ht="75">
      <c r="A85" s="39" t="s">
        <v>233</v>
      </c>
      <c r="B85" s="116" t="s">
        <v>234</v>
      </c>
      <c r="C85" s="66">
        <v>973</v>
      </c>
      <c r="D85" s="75" t="s">
        <v>232</v>
      </c>
      <c r="E85" s="40">
        <v>4500200201</v>
      </c>
      <c r="F85" s="40"/>
      <c r="G85" s="122">
        <f>G86</f>
        <v>5220</v>
      </c>
      <c r="H85" s="122">
        <v>1200</v>
      </c>
      <c r="I85" s="122">
        <f t="shared" si="2"/>
        <v>22.988505747126435</v>
      </c>
    </row>
    <row r="86" spans="1:252" ht="56.25">
      <c r="A86" s="40" t="s">
        <v>235</v>
      </c>
      <c r="B86" s="116" t="s">
        <v>210</v>
      </c>
      <c r="C86" s="66">
        <v>973</v>
      </c>
      <c r="D86" s="75" t="s">
        <v>232</v>
      </c>
      <c r="E86" s="40">
        <v>4500200201</v>
      </c>
      <c r="F86" s="40">
        <v>600</v>
      </c>
      <c r="G86" s="122">
        <v>5220</v>
      </c>
      <c r="H86" s="122">
        <v>1200</v>
      </c>
      <c r="I86" s="122">
        <f t="shared" si="2"/>
        <v>22.988505747126435</v>
      </c>
    </row>
    <row r="87" spans="1:252" s="54" customFormat="1" ht="187.5" customHeight="1">
      <c r="A87" s="39" t="s">
        <v>236</v>
      </c>
      <c r="B87" s="116" t="s">
        <v>237</v>
      </c>
      <c r="C87" s="66">
        <v>973</v>
      </c>
      <c r="D87" s="39" t="s">
        <v>232</v>
      </c>
      <c r="E87" s="40">
        <v>4500400461</v>
      </c>
      <c r="F87" s="39"/>
      <c r="G87" s="122">
        <f>G88</f>
        <v>5020</v>
      </c>
      <c r="H87" s="122">
        <v>1200</v>
      </c>
      <c r="I87" s="122">
        <f t="shared" si="2"/>
        <v>23.904382470119522</v>
      </c>
      <c r="J87" s="52"/>
      <c r="K87" s="53"/>
      <c r="L87" s="48"/>
      <c r="M87" s="49"/>
      <c r="N87" s="50"/>
      <c r="O87" s="51"/>
      <c r="P87" s="52"/>
      <c r="Q87" s="53"/>
      <c r="R87" s="52"/>
      <c r="S87" s="53"/>
      <c r="T87" s="48"/>
      <c r="U87" s="49"/>
      <c r="V87" s="50"/>
      <c r="W87" s="51"/>
      <c r="X87" s="52"/>
      <c r="Y87" s="53"/>
      <c r="Z87" s="52"/>
      <c r="AA87" s="53"/>
      <c r="AB87" s="48"/>
      <c r="AC87" s="49"/>
      <c r="AD87" s="50"/>
      <c r="AE87" s="51"/>
      <c r="AF87" s="52"/>
      <c r="AG87" s="53"/>
      <c r="AH87" s="52"/>
      <c r="AI87" s="53"/>
      <c r="AJ87" s="48"/>
      <c r="AK87" s="49"/>
      <c r="AL87" s="50"/>
      <c r="AM87" s="51"/>
      <c r="AN87" s="52"/>
      <c r="AO87" s="53"/>
      <c r="AP87" s="52"/>
      <c r="AQ87" s="53"/>
      <c r="AR87" s="48"/>
      <c r="AS87" s="49"/>
      <c r="AT87" s="50"/>
      <c r="AU87" s="51"/>
      <c r="AV87" s="52"/>
      <c r="AW87" s="53"/>
      <c r="AX87" s="52"/>
      <c r="AY87" s="53"/>
      <c r="AZ87" s="48"/>
      <c r="BA87" s="49"/>
      <c r="BB87" s="50"/>
      <c r="BC87" s="51"/>
      <c r="BD87" s="52"/>
      <c r="BE87" s="53"/>
      <c r="BF87" s="52"/>
      <c r="BG87" s="53"/>
      <c r="BH87" s="48"/>
      <c r="BI87" s="49"/>
      <c r="BJ87" s="50"/>
      <c r="BK87" s="51"/>
      <c r="BL87" s="52"/>
      <c r="BM87" s="53"/>
      <c r="BN87" s="52"/>
      <c r="BO87" s="53"/>
      <c r="BP87" s="48"/>
      <c r="BQ87" s="49"/>
      <c r="BR87" s="50"/>
      <c r="BS87" s="51"/>
      <c r="BT87" s="52"/>
      <c r="BU87" s="53"/>
      <c r="BV87" s="52"/>
      <c r="BW87" s="53"/>
      <c r="BX87" s="48"/>
      <c r="BY87" s="49"/>
      <c r="BZ87" s="50"/>
      <c r="CA87" s="51"/>
      <c r="CB87" s="52"/>
      <c r="CC87" s="53"/>
      <c r="CD87" s="52"/>
      <c r="CE87" s="53"/>
      <c r="CF87" s="48"/>
      <c r="CG87" s="49"/>
      <c r="CH87" s="50"/>
      <c r="CI87" s="51"/>
      <c r="CJ87" s="52"/>
      <c r="CK87" s="53"/>
      <c r="CL87" s="52"/>
      <c r="CM87" s="53"/>
      <c r="CN87" s="48"/>
      <c r="CO87" s="49"/>
      <c r="CP87" s="50"/>
      <c r="CQ87" s="51"/>
      <c r="CR87" s="52"/>
      <c r="CS87" s="53"/>
      <c r="CT87" s="52"/>
      <c r="CU87" s="53"/>
      <c r="CV87" s="48"/>
      <c r="CW87" s="49"/>
      <c r="CX87" s="50"/>
      <c r="CY87" s="51"/>
      <c r="CZ87" s="52"/>
      <c r="DA87" s="53"/>
      <c r="DB87" s="52"/>
      <c r="DC87" s="53"/>
      <c r="DD87" s="48"/>
      <c r="DE87" s="49"/>
      <c r="DF87" s="50"/>
      <c r="DG87" s="51"/>
      <c r="DH87" s="52"/>
      <c r="DI87" s="53"/>
      <c r="DJ87" s="52"/>
      <c r="DK87" s="53"/>
      <c r="DL87" s="48"/>
      <c r="DM87" s="49"/>
      <c r="DN87" s="50"/>
      <c r="DO87" s="51"/>
      <c r="DP87" s="52"/>
      <c r="DQ87" s="53"/>
      <c r="DR87" s="52"/>
      <c r="DS87" s="53"/>
      <c r="DT87" s="48"/>
      <c r="DU87" s="49"/>
      <c r="DV87" s="50"/>
      <c r="DW87" s="51"/>
      <c r="DX87" s="52"/>
      <c r="DY87" s="53"/>
      <c r="DZ87" s="52"/>
      <c r="EA87" s="53"/>
      <c r="EB87" s="48"/>
      <c r="EC87" s="49"/>
      <c r="ED87" s="50"/>
      <c r="EE87" s="51"/>
      <c r="EF87" s="52"/>
      <c r="EG87" s="53"/>
      <c r="EH87" s="52"/>
      <c r="EI87" s="53"/>
      <c r="EJ87" s="48"/>
      <c r="EK87" s="49"/>
      <c r="EL87" s="50"/>
      <c r="EM87" s="51"/>
      <c r="EN87" s="52"/>
      <c r="EO87" s="53"/>
      <c r="EP87" s="52"/>
      <c r="EQ87" s="53"/>
      <c r="ER87" s="48"/>
      <c r="ES87" s="49"/>
      <c r="ET87" s="50"/>
      <c r="EU87" s="51"/>
      <c r="EV87" s="52"/>
      <c r="EW87" s="53"/>
      <c r="EX87" s="52"/>
      <c r="EY87" s="53"/>
      <c r="EZ87" s="48"/>
      <c r="FA87" s="49"/>
      <c r="FB87" s="50"/>
      <c r="FC87" s="51"/>
      <c r="FD87" s="52"/>
      <c r="FE87" s="53"/>
      <c r="FF87" s="52"/>
      <c r="FG87" s="53"/>
      <c r="FH87" s="48"/>
      <c r="FI87" s="49"/>
      <c r="FJ87" s="50"/>
      <c r="FK87" s="51"/>
      <c r="FL87" s="52"/>
      <c r="FM87" s="53"/>
      <c r="FN87" s="52"/>
      <c r="FO87" s="53"/>
      <c r="FP87" s="48"/>
      <c r="FQ87" s="49"/>
      <c r="FR87" s="50"/>
      <c r="FS87" s="51"/>
      <c r="FT87" s="52"/>
      <c r="FU87" s="53"/>
      <c r="FV87" s="52"/>
      <c r="FW87" s="53"/>
      <c r="FX87" s="48"/>
      <c r="FY87" s="49"/>
      <c r="FZ87" s="50"/>
      <c r="GA87" s="51"/>
      <c r="GB87" s="52"/>
      <c r="GC87" s="53"/>
      <c r="GD87" s="52"/>
      <c r="GE87" s="53"/>
      <c r="GF87" s="48"/>
      <c r="GG87" s="49"/>
      <c r="GH87" s="50"/>
      <c r="GI87" s="51"/>
      <c r="GJ87" s="52"/>
      <c r="GK87" s="53"/>
      <c r="GL87" s="52"/>
      <c r="GM87" s="53"/>
      <c r="GN87" s="48"/>
      <c r="GO87" s="49"/>
      <c r="GP87" s="50"/>
      <c r="GQ87" s="51"/>
      <c r="GR87" s="52"/>
      <c r="GS87" s="53"/>
      <c r="GT87" s="52"/>
      <c r="GU87" s="53"/>
      <c r="GV87" s="48"/>
      <c r="GW87" s="49"/>
      <c r="GX87" s="50"/>
      <c r="GY87" s="51"/>
      <c r="GZ87" s="52"/>
      <c r="HA87" s="53"/>
      <c r="HB87" s="52"/>
      <c r="HC87" s="53"/>
      <c r="HD87" s="48"/>
      <c r="HE87" s="49"/>
      <c r="HF87" s="50"/>
      <c r="HG87" s="51"/>
      <c r="HH87" s="52"/>
      <c r="HI87" s="53"/>
      <c r="HJ87" s="52"/>
      <c r="HK87" s="53"/>
      <c r="HL87" s="48"/>
      <c r="HM87" s="49"/>
      <c r="HN87" s="50"/>
      <c r="HO87" s="51"/>
      <c r="HP87" s="52"/>
      <c r="HQ87" s="53"/>
      <c r="HR87" s="52"/>
      <c r="HS87" s="53"/>
      <c r="HT87" s="48"/>
      <c r="HU87" s="49"/>
      <c r="HV87" s="50"/>
      <c r="HW87" s="51"/>
      <c r="HX87" s="52"/>
      <c r="HY87" s="53"/>
      <c r="HZ87" s="52"/>
      <c r="IA87" s="53"/>
      <c r="IB87" s="48"/>
      <c r="IC87" s="49"/>
      <c r="ID87" s="50"/>
      <c r="IE87" s="51"/>
      <c r="IF87" s="52"/>
      <c r="IG87" s="53"/>
      <c r="IH87" s="52"/>
      <c r="II87" s="53"/>
      <c r="IJ87" s="48"/>
      <c r="IK87" s="49"/>
      <c r="IL87" s="50"/>
      <c r="IM87" s="51"/>
      <c r="IN87" s="52"/>
      <c r="IO87" s="53"/>
      <c r="IP87" s="52"/>
      <c r="IQ87" s="53"/>
      <c r="IR87" s="48"/>
    </row>
    <row r="88" spans="1:252" ht="56.25">
      <c r="A88" s="71" t="s">
        <v>238</v>
      </c>
      <c r="B88" s="116" t="s">
        <v>210</v>
      </c>
      <c r="C88" s="66">
        <v>973</v>
      </c>
      <c r="D88" s="39" t="s">
        <v>232</v>
      </c>
      <c r="E88" s="40">
        <v>4500400461</v>
      </c>
      <c r="F88" s="39" t="s">
        <v>217</v>
      </c>
      <c r="G88" s="122">
        <v>5020</v>
      </c>
      <c r="H88" s="122">
        <v>1200</v>
      </c>
      <c r="I88" s="122">
        <f t="shared" si="2"/>
        <v>23.904382470119522</v>
      </c>
    </row>
    <row r="89" spans="1:252" s="54" customFormat="1" ht="56.25">
      <c r="A89" s="39" t="s">
        <v>239</v>
      </c>
      <c r="B89" s="116" t="s">
        <v>240</v>
      </c>
      <c r="C89" s="66">
        <v>973</v>
      </c>
      <c r="D89" s="39" t="s">
        <v>232</v>
      </c>
      <c r="E89" s="40">
        <v>4500400192</v>
      </c>
      <c r="F89" s="39"/>
      <c r="G89" s="122">
        <f>G90</f>
        <v>5291</v>
      </c>
      <c r="H89" s="122">
        <v>1000</v>
      </c>
      <c r="I89" s="122">
        <f t="shared" si="2"/>
        <v>18.9000189000189</v>
      </c>
      <c r="J89" s="52"/>
      <c r="K89" s="53"/>
      <c r="L89" s="48"/>
      <c r="M89" s="49"/>
      <c r="N89" s="50"/>
      <c r="O89" s="51"/>
      <c r="P89" s="52"/>
      <c r="Q89" s="53"/>
      <c r="R89" s="52"/>
      <c r="S89" s="53"/>
      <c r="T89" s="48"/>
      <c r="U89" s="49"/>
      <c r="V89" s="50"/>
      <c r="W89" s="51"/>
      <c r="X89" s="52"/>
      <c r="Y89" s="53"/>
      <c r="Z89" s="52"/>
      <c r="AA89" s="53"/>
      <c r="AB89" s="48"/>
      <c r="AC89" s="49"/>
      <c r="AD89" s="50"/>
      <c r="AE89" s="51"/>
      <c r="AF89" s="52"/>
      <c r="AG89" s="53"/>
      <c r="AH89" s="52"/>
      <c r="AI89" s="53"/>
      <c r="AJ89" s="48"/>
      <c r="AK89" s="49"/>
      <c r="AL89" s="50"/>
      <c r="AM89" s="51"/>
      <c r="AN89" s="52"/>
      <c r="AO89" s="53"/>
      <c r="AP89" s="52"/>
      <c r="AQ89" s="53"/>
      <c r="AR89" s="48"/>
      <c r="AS89" s="49"/>
      <c r="AT89" s="50"/>
      <c r="AU89" s="51"/>
      <c r="AV89" s="52"/>
      <c r="AW89" s="53"/>
      <c r="AX89" s="52"/>
      <c r="AY89" s="53"/>
      <c r="AZ89" s="48"/>
      <c r="BA89" s="49"/>
      <c r="BB89" s="50"/>
      <c r="BC89" s="51"/>
      <c r="BD89" s="52"/>
      <c r="BE89" s="53"/>
      <c r="BF89" s="52"/>
      <c r="BG89" s="53"/>
      <c r="BH89" s="48"/>
      <c r="BI89" s="49"/>
      <c r="BJ89" s="50"/>
      <c r="BK89" s="51"/>
      <c r="BL89" s="52"/>
      <c r="BM89" s="53"/>
      <c r="BN89" s="52"/>
      <c r="BO89" s="53"/>
      <c r="BP89" s="48"/>
      <c r="BQ89" s="49"/>
      <c r="BR89" s="50"/>
      <c r="BS89" s="51"/>
      <c r="BT89" s="52"/>
      <c r="BU89" s="53"/>
      <c r="BV89" s="52"/>
      <c r="BW89" s="53"/>
      <c r="BX89" s="48"/>
      <c r="BY89" s="49"/>
      <c r="BZ89" s="50"/>
      <c r="CA89" s="51"/>
      <c r="CB89" s="52"/>
      <c r="CC89" s="53"/>
      <c r="CD89" s="52"/>
      <c r="CE89" s="53"/>
      <c r="CF89" s="48"/>
      <c r="CG89" s="49"/>
      <c r="CH89" s="50"/>
      <c r="CI89" s="51"/>
      <c r="CJ89" s="52"/>
      <c r="CK89" s="53"/>
      <c r="CL89" s="52"/>
      <c r="CM89" s="53"/>
      <c r="CN89" s="48"/>
      <c r="CO89" s="49"/>
      <c r="CP89" s="50"/>
      <c r="CQ89" s="51"/>
      <c r="CR89" s="52"/>
      <c r="CS89" s="53"/>
      <c r="CT89" s="52"/>
      <c r="CU89" s="53"/>
      <c r="CV89" s="48"/>
      <c r="CW89" s="49"/>
      <c r="CX89" s="50"/>
      <c r="CY89" s="51"/>
      <c r="CZ89" s="52"/>
      <c r="DA89" s="53"/>
      <c r="DB89" s="52"/>
      <c r="DC89" s="53"/>
      <c r="DD89" s="48"/>
      <c r="DE89" s="49"/>
      <c r="DF89" s="50"/>
      <c r="DG89" s="51"/>
      <c r="DH89" s="52"/>
      <c r="DI89" s="53"/>
      <c r="DJ89" s="52"/>
      <c r="DK89" s="53"/>
      <c r="DL89" s="48"/>
      <c r="DM89" s="49"/>
      <c r="DN89" s="50"/>
      <c r="DO89" s="51"/>
      <c r="DP89" s="52"/>
      <c r="DQ89" s="53"/>
      <c r="DR89" s="52"/>
      <c r="DS89" s="53"/>
      <c r="DT89" s="48"/>
      <c r="DU89" s="49"/>
      <c r="DV89" s="50"/>
      <c r="DW89" s="51"/>
      <c r="DX89" s="52"/>
      <c r="DY89" s="53"/>
      <c r="DZ89" s="52"/>
      <c r="EA89" s="53"/>
      <c r="EB89" s="48"/>
      <c r="EC89" s="49"/>
      <c r="ED89" s="50"/>
      <c r="EE89" s="51"/>
      <c r="EF89" s="52"/>
      <c r="EG89" s="53"/>
      <c r="EH89" s="52"/>
      <c r="EI89" s="53"/>
      <c r="EJ89" s="48"/>
      <c r="EK89" s="49"/>
      <c r="EL89" s="50"/>
      <c r="EM89" s="51"/>
      <c r="EN89" s="52"/>
      <c r="EO89" s="53"/>
      <c r="EP89" s="52"/>
      <c r="EQ89" s="53"/>
      <c r="ER89" s="48"/>
      <c r="ES89" s="49"/>
      <c r="ET89" s="50"/>
      <c r="EU89" s="51"/>
      <c r="EV89" s="52"/>
      <c r="EW89" s="53"/>
      <c r="EX89" s="52"/>
      <c r="EY89" s="53"/>
      <c r="EZ89" s="48"/>
      <c r="FA89" s="49"/>
      <c r="FB89" s="50"/>
      <c r="FC89" s="51"/>
      <c r="FD89" s="52"/>
      <c r="FE89" s="53"/>
      <c r="FF89" s="52"/>
      <c r="FG89" s="53"/>
      <c r="FH89" s="48"/>
      <c r="FI89" s="49"/>
      <c r="FJ89" s="50"/>
      <c r="FK89" s="51"/>
      <c r="FL89" s="52"/>
      <c r="FM89" s="53"/>
      <c r="FN89" s="52"/>
      <c r="FO89" s="53"/>
      <c r="FP89" s="48"/>
      <c r="FQ89" s="49"/>
      <c r="FR89" s="50"/>
      <c r="FS89" s="51"/>
      <c r="FT89" s="52"/>
      <c r="FU89" s="53"/>
      <c r="FV89" s="52"/>
      <c r="FW89" s="53"/>
      <c r="FX89" s="48"/>
      <c r="FY89" s="49"/>
      <c r="FZ89" s="50"/>
      <c r="GA89" s="51"/>
      <c r="GB89" s="52"/>
      <c r="GC89" s="53"/>
      <c r="GD89" s="52"/>
      <c r="GE89" s="53"/>
      <c r="GF89" s="48"/>
      <c r="GG89" s="49"/>
      <c r="GH89" s="50"/>
      <c r="GI89" s="51"/>
      <c r="GJ89" s="52"/>
      <c r="GK89" s="53"/>
      <c r="GL89" s="52"/>
      <c r="GM89" s="53"/>
      <c r="GN89" s="48"/>
      <c r="GO89" s="49"/>
      <c r="GP89" s="50"/>
      <c r="GQ89" s="51"/>
      <c r="GR89" s="52"/>
      <c r="GS89" s="53"/>
      <c r="GT89" s="52"/>
      <c r="GU89" s="53"/>
      <c r="GV89" s="48"/>
      <c r="GW89" s="49"/>
      <c r="GX89" s="50"/>
      <c r="GY89" s="51"/>
      <c r="GZ89" s="52"/>
      <c r="HA89" s="53"/>
      <c r="HB89" s="52"/>
      <c r="HC89" s="53"/>
      <c r="HD89" s="48"/>
      <c r="HE89" s="49"/>
      <c r="HF89" s="50"/>
      <c r="HG89" s="51"/>
      <c r="HH89" s="52"/>
      <c r="HI89" s="53"/>
      <c r="HJ89" s="52"/>
      <c r="HK89" s="53"/>
      <c r="HL89" s="48"/>
      <c r="HM89" s="49"/>
      <c r="HN89" s="50"/>
      <c r="HO89" s="51"/>
      <c r="HP89" s="52"/>
      <c r="HQ89" s="53"/>
      <c r="HR89" s="52"/>
      <c r="HS89" s="53"/>
      <c r="HT89" s="48"/>
      <c r="HU89" s="49"/>
      <c r="HV89" s="50"/>
      <c r="HW89" s="51"/>
      <c r="HX89" s="52"/>
      <c r="HY89" s="53"/>
      <c r="HZ89" s="52"/>
      <c r="IA89" s="53"/>
      <c r="IB89" s="48"/>
      <c r="IC89" s="49"/>
      <c r="ID89" s="50"/>
      <c r="IE89" s="51"/>
      <c r="IF89" s="52"/>
      <c r="IG89" s="53"/>
      <c r="IH89" s="52"/>
      <c r="II89" s="53"/>
      <c r="IJ89" s="48"/>
      <c r="IK89" s="49"/>
      <c r="IL89" s="50"/>
      <c r="IM89" s="51"/>
      <c r="IN89" s="52"/>
      <c r="IO89" s="53"/>
      <c r="IP89" s="52"/>
      <c r="IQ89" s="53"/>
      <c r="IR89" s="48"/>
    </row>
    <row r="90" spans="1:252" ht="56.25">
      <c r="A90" s="71" t="s">
        <v>241</v>
      </c>
      <c r="B90" s="116" t="s">
        <v>210</v>
      </c>
      <c r="C90" s="66">
        <v>973</v>
      </c>
      <c r="D90" s="39" t="s">
        <v>232</v>
      </c>
      <c r="E90" s="40">
        <v>4500400192</v>
      </c>
      <c r="F90" s="39" t="s">
        <v>217</v>
      </c>
      <c r="G90" s="122">
        <v>5291</v>
      </c>
      <c r="H90" s="122">
        <v>1000</v>
      </c>
      <c r="I90" s="122">
        <f t="shared" si="2"/>
        <v>18.9000189000189</v>
      </c>
    </row>
    <row r="91" spans="1:252" ht="18.75">
      <c r="A91" s="30" t="s">
        <v>242</v>
      </c>
      <c r="B91" s="113" t="s">
        <v>243</v>
      </c>
      <c r="C91" s="68">
        <v>973</v>
      </c>
      <c r="D91" s="29" t="s">
        <v>244</v>
      </c>
      <c r="E91" s="30"/>
      <c r="F91" s="29"/>
      <c r="G91" s="120">
        <f>G92+G95</f>
        <v>9132</v>
      </c>
      <c r="H91" s="120">
        <v>1809.6</v>
      </c>
      <c r="I91" s="120">
        <f t="shared" si="2"/>
        <v>19.816031537450719</v>
      </c>
    </row>
    <row r="92" spans="1:252" ht="18.75">
      <c r="A92" s="40" t="s">
        <v>245</v>
      </c>
      <c r="B92" s="116" t="s">
        <v>246</v>
      </c>
      <c r="C92" s="66">
        <v>973</v>
      </c>
      <c r="D92" s="39" t="s">
        <v>247</v>
      </c>
      <c r="E92" s="40"/>
      <c r="F92" s="39"/>
      <c r="G92" s="122">
        <f>G93</f>
        <v>611.29999999999995</v>
      </c>
      <c r="H92" s="122">
        <v>150.19999999999999</v>
      </c>
      <c r="I92" s="122">
        <f t="shared" si="2"/>
        <v>24.570587273024703</v>
      </c>
    </row>
    <row r="93" spans="1:252" ht="75">
      <c r="A93" s="40" t="s">
        <v>248</v>
      </c>
      <c r="B93" s="116" t="s">
        <v>249</v>
      </c>
      <c r="C93" s="66">
        <v>973</v>
      </c>
      <c r="D93" s="39" t="s">
        <v>247</v>
      </c>
      <c r="E93" s="40">
        <v>5050200231</v>
      </c>
      <c r="F93" s="39"/>
      <c r="G93" s="122">
        <f>G94</f>
        <v>611.29999999999995</v>
      </c>
      <c r="H93" s="122">
        <v>150.1</v>
      </c>
      <c r="I93" s="122">
        <f t="shared" si="2"/>
        <v>24.554228692949454</v>
      </c>
    </row>
    <row r="94" spans="1:252" ht="37.5">
      <c r="A94" s="40" t="s">
        <v>250</v>
      </c>
      <c r="B94" s="118" t="s">
        <v>251</v>
      </c>
      <c r="C94" s="66">
        <v>973</v>
      </c>
      <c r="D94" s="39" t="s">
        <v>247</v>
      </c>
      <c r="E94" s="40">
        <v>5050200231</v>
      </c>
      <c r="F94" s="39" t="s">
        <v>252</v>
      </c>
      <c r="G94" s="122">
        <v>611.29999999999995</v>
      </c>
      <c r="H94" s="122">
        <v>150.1</v>
      </c>
      <c r="I94" s="122">
        <f t="shared" si="2"/>
        <v>24.554228692949454</v>
      </c>
    </row>
    <row r="95" spans="1:252" ht="18.75">
      <c r="A95" s="39" t="s">
        <v>253</v>
      </c>
      <c r="B95" s="119" t="s">
        <v>254</v>
      </c>
      <c r="C95" s="66">
        <v>973</v>
      </c>
      <c r="D95" s="39" t="s">
        <v>255</v>
      </c>
      <c r="E95" s="40"/>
      <c r="F95" s="40"/>
      <c r="G95" s="122">
        <f>G96+G98</f>
        <v>8520.7000000000007</v>
      </c>
      <c r="H95" s="122">
        <v>1659.5</v>
      </c>
      <c r="I95" s="122">
        <f t="shared" si="2"/>
        <v>19.476099381506213</v>
      </c>
    </row>
    <row r="96" spans="1:252" ht="131.25">
      <c r="A96" s="39" t="s">
        <v>256</v>
      </c>
      <c r="B96" s="116" t="s">
        <v>257</v>
      </c>
      <c r="C96" s="66">
        <v>973</v>
      </c>
      <c r="D96" s="40">
        <v>1004</v>
      </c>
      <c r="E96" s="40" t="s">
        <v>258</v>
      </c>
      <c r="F96" s="40"/>
      <c r="G96" s="122">
        <f>G97</f>
        <v>5812.1</v>
      </c>
      <c r="H96" s="122">
        <v>1152.9000000000001</v>
      </c>
      <c r="I96" s="122">
        <f t="shared" si="2"/>
        <v>19.836203781765626</v>
      </c>
    </row>
    <row r="97" spans="1:9" s="47" customFormat="1" ht="37.5">
      <c r="A97" s="39" t="s">
        <v>259</v>
      </c>
      <c r="B97" s="118" t="s">
        <v>251</v>
      </c>
      <c r="C97" s="66">
        <v>973</v>
      </c>
      <c r="D97" s="40">
        <v>1004</v>
      </c>
      <c r="E97" s="40" t="s">
        <v>258</v>
      </c>
      <c r="F97" s="40">
        <v>300</v>
      </c>
      <c r="G97" s="122">
        <v>5812.1</v>
      </c>
      <c r="H97" s="122">
        <v>1152.9000000000001</v>
      </c>
      <c r="I97" s="122">
        <f t="shared" si="2"/>
        <v>19.836203781765626</v>
      </c>
    </row>
    <row r="98" spans="1:9" ht="37.5">
      <c r="A98" s="39" t="s">
        <v>260</v>
      </c>
      <c r="B98" s="116" t="s">
        <v>261</v>
      </c>
      <c r="C98" s="66">
        <v>973</v>
      </c>
      <c r="D98" s="40">
        <v>1004</v>
      </c>
      <c r="E98" s="40" t="s">
        <v>262</v>
      </c>
      <c r="F98" s="40"/>
      <c r="G98" s="122">
        <f>G99</f>
        <v>2708.6</v>
      </c>
      <c r="H98" s="122">
        <v>506.5</v>
      </c>
      <c r="I98" s="122">
        <f t="shared" si="2"/>
        <v>18.699697260577423</v>
      </c>
    </row>
    <row r="99" spans="1:9" ht="37.5">
      <c r="A99" s="39" t="s">
        <v>263</v>
      </c>
      <c r="B99" s="118" t="s">
        <v>251</v>
      </c>
      <c r="C99" s="66">
        <v>973</v>
      </c>
      <c r="D99" s="40">
        <v>1004</v>
      </c>
      <c r="E99" s="40" t="s">
        <v>262</v>
      </c>
      <c r="F99" s="40">
        <v>300</v>
      </c>
      <c r="G99" s="122">
        <v>2708.6</v>
      </c>
      <c r="H99" s="122">
        <v>506.5</v>
      </c>
      <c r="I99" s="122">
        <f t="shared" si="2"/>
        <v>18.699697260577423</v>
      </c>
    </row>
    <row r="100" spans="1:9" ht="18.75">
      <c r="A100" s="29" t="s">
        <v>264</v>
      </c>
      <c r="B100" s="113" t="s">
        <v>265</v>
      </c>
      <c r="C100" s="68">
        <v>973</v>
      </c>
      <c r="D100" s="29" t="s">
        <v>266</v>
      </c>
      <c r="E100" s="30"/>
      <c r="F100" s="30"/>
      <c r="G100" s="120">
        <f>G101</f>
        <v>3620</v>
      </c>
      <c r="H100" s="120">
        <v>1200</v>
      </c>
      <c r="I100" s="120">
        <f t="shared" si="2"/>
        <v>33.149171270718227</v>
      </c>
    </row>
    <row r="101" spans="1:9" ht="37.5">
      <c r="A101" s="39" t="s">
        <v>267</v>
      </c>
      <c r="B101" s="116" t="s">
        <v>268</v>
      </c>
      <c r="C101" s="66">
        <v>973</v>
      </c>
      <c r="D101" s="39" t="s">
        <v>269</v>
      </c>
      <c r="E101" s="40"/>
      <c r="F101" s="40"/>
      <c r="G101" s="122">
        <f>G102</f>
        <v>3620</v>
      </c>
      <c r="H101" s="122">
        <v>1200</v>
      </c>
      <c r="I101" s="122">
        <f t="shared" si="2"/>
        <v>33.149171270718227</v>
      </c>
    </row>
    <row r="102" spans="1:9" ht="187.5">
      <c r="A102" s="39" t="s">
        <v>270</v>
      </c>
      <c r="B102" s="116" t="s">
        <v>271</v>
      </c>
      <c r="C102" s="66">
        <v>973</v>
      </c>
      <c r="D102" s="39" t="s">
        <v>269</v>
      </c>
      <c r="E102" s="40">
        <v>5120200241</v>
      </c>
      <c r="F102" s="40"/>
      <c r="G102" s="122">
        <f>G103</f>
        <v>3620</v>
      </c>
      <c r="H102" s="122">
        <v>1200</v>
      </c>
      <c r="I102" s="122">
        <f t="shared" si="2"/>
        <v>33.149171270718227</v>
      </c>
    </row>
    <row r="103" spans="1:9" ht="56.25">
      <c r="A103" s="40" t="s">
        <v>272</v>
      </c>
      <c r="B103" s="116" t="s">
        <v>210</v>
      </c>
      <c r="C103" s="66">
        <v>973</v>
      </c>
      <c r="D103" s="39" t="s">
        <v>269</v>
      </c>
      <c r="E103" s="40">
        <v>5120200241</v>
      </c>
      <c r="F103" s="39" t="s">
        <v>217</v>
      </c>
      <c r="G103" s="122">
        <v>3620</v>
      </c>
      <c r="H103" s="122">
        <v>1200</v>
      </c>
      <c r="I103" s="122">
        <f t="shared" si="2"/>
        <v>33.149171270718227</v>
      </c>
    </row>
    <row r="104" spans="1:9" ht="18.75">
      <c r="A104" s="30">
        <v>10</v>
      </c>
      <c r="B104" s="26" t="s">
        <v>273</v>
      </c>
      <c r="C104" s="68">
        <v>973</v>
      </c>
      <c r="D104" s="29" t="s">
        <v>274</v>
      </c>
      <c r="E104" s="30"/>
      <c r="F104" s="30"/>
      <c r="G104" s="120">
        <f>G105</f>
        <v>5449</v>
      </c>
      <c r="H104" s="120">
        <v>337.1</v>
      </c>
      <c r="I104" s="120">
        <f t="shared" si="2"/>
        <v>6.18645623050101</v>
      </c>
    </row>
    <row r="105" spans="1:9" ht="18.75">
      <c r="A105" s="39" t="s">
        <v>275</v>
      </c>
      <c r="B105" s="116" t="s">
        <v>276</v>
      </c>
      <c r="C105" s="66">
        <v>973</v>
      </c>
      <c r="D105" s="39" t="s">
        <v>277</v>
      </c>
      <c r="E105" s="40"/>
      <c r="F105" s="39"/>
      <c r="G105" s="123">
        <f>G106</f>
        <v>5449</v>
      </c>
      <c r="H105" s="123">
        <v>337</v>
      </c>
      <c r="I105" s="123">
        <f t="shared" si="2"/>
        <v>6.184621031381905</v>
      </c>
    </row>
    <row r="106" spans="1:9" ht="168.75">
      <c r="A106" s="39" t="s">
        <v>278</v>
      </c>
      <c r="B106" s="116" t="s">
        <v>279</v>
      </c>
      <c r="C106" s="66">
        <v>973</v>
      </c>
      <c r="D106" s="39" t="s">
        <v>277</v>
      </c>
      <c r="E106" s="40">
        <v>4570000251</v>
      </c>
      <c r="F106" s="39"/>
      <c r="G106" s="122">
        <f>G107</f>
        <v>5449</v>
      </c>
      <c r="H106" s="122">
        <v>337.1</v>
      </c>
      <c r="I106" s="122">
        <f t="shared" si="2"/>
        <v>6.18645623050101</v>
      </c>
    </row>
    <row r="107" spans="1:9" ht="39" customHeight="1">
      <c r="A107" s="39" t="s">
        <v>285</v>
      </c>
      <c r="B107" s="116" t="s">
        <v>125</v>
      </c>
      <c r="C107" s="66">
        <v>973</v>
      </c>
      <c r="D107" s="39" t="s">
        <v>277</v>
      </c>
      <c r="E107" s="40">
        <v>4570000251</v>
      </c>
      <c r="F107" s="39" t="s">
        <v>280</v>
      </c>
      <c r="G107" s="122">
        <v>5449</v>
      </c>
      <c r="H107" s="122">
        <v>337.1</v>
      </c>
      <c r="I107" s="122">
        <f t="shared" si="2"/>
        <v>6.18645623050101</v>
      </c>
    </row>
    <row r="108" spans="1:9" ht="18.75">
      <c r="A108" s="76"/>
      <c r="B108" s="77" t="s">
        <v>281</v>
      </c>
      <c r="C108" s="77"/>
      <c r="D108" s="34"/>
      <c r="E108" s="34"/>
      <c r="F108" s="35"/>
      <c r="G108" s="127">
        <f>G15+G30</f>
        <v>92549.9</v>
      </c>
      <c r="H108" s="127">
        <f>SUM(H15,H30)</f>
        <v>14928.500000000002</v>
      </c>
      <c r="I108" s="127">
        <f t="shared" si="2"/>
        <v>16.130217320602185</v>
      </c>
    </row>
    <row r="109" spans="1:9">
      <c r="B109" s="51"/>
      <c r="C109" s="51"/>
      <c r="D109" s="49"/>
      <c r="E109" s="49"/>
      <c r="F109" s="49"/>
      <c r="G109" s="58"/>
      <c r="H109" s="58"/>
      <c r="I109" s="58"/>
    </row>
    <row r="110" spans="1:9" ht="18.75">
      <c r="A110" s="172" t="s">
        <v>363</v>
      </c>
      <c r="B110" s="172"/>
      <c r="C110" s="172"/>
      <c r="D110" s="172"/>
      <c r="E110" s="172"/>
      <c r="F110" s="172"/>
      <c r="G110" s="172"/>
      <c r="H110" s="172"/>
      <c r="I110" s="172"/>
    </row>
    <row r="111" spans="1:9">
      <c r="B111" s="13"/>
      <c r="C111" s="167"/>
      <c r="D111" s="167"/>
      <c r="E111" s="167"/>
      <c r="F111" s="167"/>
      <c r="G111" s="167"/>
      <c r="H111" s="12"/>
      <c r="I111" s="12"/>
    </row>
    <row r="112" spans="1:9">
      <c r="F112" s="61"/>
      <c r="G112" s="62"/>
      <c r="H112" s="62"/>
      <c r="I112" s="62"/>
    </row>
    <row r="113" spans="7:9">
      <c r="G113" s="58"/>
      <c r="H113" s="58"/>
      <c r="I113" s="58"/>
    </row>
  </sheetData>
  <mergeCells count="6">
    <mergeCell ref="C111:G111"/>
    <mergeCell ref="D7:G7"/>
    <mergeCell ref="A8:F8"/>
    <mergeCell ref="A9:G9"/>
    <mergeCell ref="B11:E11"/>
    <mergeCell ref="A110:I110"/>
  </mergeCells>
  <phoneticPr fontId="16" type="noConversion"/>
  <pageMargins left="0.70866141732283472" right="0.70866141732283472" top="0.55118110236220474" bottom="0.74803149606299213" header="0.31496062992125984" footer="0.31496062992125984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13"/>
  <sheetViews>
    <sheetView workbookViewId="0">
      <selection activeCell="I3" sqref="I3"/>
    </sheetView>
  </sheetViews>
  <sheetFormatPr defaultRowHeight="15.75"/>
  <cols>
    <col min="1" max="1" width="8.85546875" style="7" customWidth="1"/>
    <col min="2" max="2" width="49" style="8" customWidth="1"/>
    <col min="3" max="3" width="5.7109375" style="8" customWidth="1"/>
    <col min="4" max="4" width="4.85546875" style="8" customWidth="1"/>
    <col min="5" max="5" width="12.5703125" style="59" customWidth="1"/>
    <col min="6" max="6" width="4.85546875" style="8" customWidth="1"/>
    <col min="7" max="7" width="15.28515625" style="8" customWidth="1"/>
    <col min="8" max="8" width="14.85546875" style="13" customWidth="1"/>
    <col min="9" max="9" width="10.7109375" style="8" customWidth="1"/>
    <col min="10" max="16384" width="9.140625" style="8"/>
  </cols>
  <sheetData>
    <row r="1" spans="1:10">
      <c r="C1" s="9"/>
      <c r="D1" s="9"/>
      <c r="E1" s="9"/>
      <c r="F1" s="9"/>
      <c r="G1" s="177" t="s">
        <v>365</v>
      </c>
      <c r="H1" s="177"/>
      <c r="I1" s="177"/>
    </row>
    <row r="2" spans="1:10">
      <c r="C2" s="10"/>
      <c r="D2" s="10"/>
      <c r="E2" s="10"/>
      <c r="F2" s="10"/>
      <c r="G2" s="178" t="s">
        <v>366</v>
      </c>
      <c r="H2" s="178"/>
      <c r="I2" s="178"/>
    </row>
    <row r="3" spans="1:10">
      <c r="C3" s="10"/>
      <c r="D3" s="10"/>
      <c r="E3" s="10"/>
      <c r="F3" s="10"/>
      <c r="G3" s="11"/>
      <c r="I3" s="11"/>
    </row>
    <row r="4" spans="1:10">
      <c r="C4" s="10"/>
      <c r="D4" s="10"/>
      <c r="E4" s="10"/>
      <c r="F4" s="10"/>
      <c r="G4" s="11"/>
      <c r="I4" s="11"/>
    </row>
    <row r="5" spans="1:10" ht="18.75">
      <c r="B5" s="173" t="s">
        <v>367</v>
      </c>
      <c r="C5" s="173"/>
      <c r="D5" s="173"/>
      <c r="E5" s="173"/>
      <c r="F5" s="173"/>
      <c r="G5" s="173"/>
      <c r="H5" s="173"/>
      <c r="I5" s="173"/>
    </row>
    <row r="6" spans="1:10" ht="18.75">
      <c r="B6" s="173" t="s">
        <v>368</v>
      </c>
      <c r="C6" s="173"/>
      <c r="D6" s="173"/>
      <c r="E6" s="173"/>
      <c r="F6" s="173"/>
      <c r="G6" s="173"/>
      <c r="H6" s="173"/>
      <c r="I6" s="173"/>
    </row>
    <row r="7" spans="1:10" ht="18.75">
      <c r="B7" s="174" t="s">
        <v>369</v>
      </c>
      <c r="C7" s="174"/>
      <c r="D7" s="174"/>
      <c r="E7" s="174"/>
      <c r="F7" s="174"/>
      <c r="G7" s="174"/>
      <c r="H7" s="174"/>
      <c r="I7" s="13"/>
    </row>
    <row r="8" spans="1:10" ht="18.75">
      <c r="B8" s="174" t="s">
        <v>286</v>
      </c>
      <c r="C8" s="174"/>
      <c r="D8" s="174"/>
      <c r="E8" s="174"/>
      <c r="F8" s="174"/>
      <c r="G8" s="174"/>
      <c r="H8" s="174"/>
      <c r="I8" s="174"/>
      <c r="J8" s="63"/>
    </row>
    <row r="9" spans="1:10" ht="18.75">
      <c r="B9" s="152"/>
      <c r="C9" s="153" t="s">
        <v>339</v>
      </c>
      <c r="D9" s="153"/>
      <c r="E9" s="153"/>
      <c r="F9" s="153"/>
      <c r="G9" s="153"/>
      <c r="H9" s="153"/>
      <c r="I9" s="154"/>
    </row>
    <row r="10" spans="1:10">
      <c r="H10" s="146"/>
      <c r="I10" s="17"/>
    </row>
    <row r="11" spans="1:10">
      <c r="B11" s="171"/>
      <c r="C11" s="171"/>
      <c r="D11" s="171"/>
      <c r="E11" s="171"/>
      <c r="H11" s="147"/>
      <c r="I11" s="18"/>
    </row>
    <row r="12" spans="1:10" s="24" customFormat="1" ht="47.25">
      <c r="A12" s="19"/>
      <c r="B12" s="20" t="s">
        <v>87</v>
      </c>
      <c r="C12" s="179" t="s">
        <v>89</v>
      </c>
      <c r="D12" s="180"/>
      <c r="E12" s="21" t="s">
        <v>90</v>
      </c>
      <c r="F12" s="20" t="s">
        <v>91</v>
      </c>
      <c r="G12" s="20" t="s">
        <v>3</v>
      </c>
      <c r="H12" s="148" t="s">
        <v>84</v>
      </c>
      <c r="I12" s="23" t="s">
        <v>83</v>
      </c>
    </row>
    <row r="13" spans="1:10" s="24" customFormat="1" ht="18.75">
      <c r="A13" s="25"/>
      <c r="B13" s="130" t="s">
        <v>92</v>
      </c>
      <c r="C13" s="27" t="s">
        <v>287</v>
      </c>
      <c r="D13" s="28"/>
      <c r="E13" s="29"/>
      <c r="F13" s="30"/>
      <c r="G13" s="134">
        <f>'[1]Вед стр_2016'!G21</f>
        <v>19337.400000000001</v>
      </c>
      <c r="H13" s="139">
        <v>4198.3999999999996</v>
      </c>
      <c r="I13" s="134">
        <f t="shared" ref="I13:I44" si="0">H13/G13*100</f>
        <v>21.711295210317829</v>
      </c>
    </row>
    <row r="14" spans="1:10" ht="18.75">
      <c r="A14" s="31"/>
      <c r="B14" s="131" t="s">
        <v>95</v>
      </c>
      <c r="C14" s="32"/>
      <c r="D14" s="33"/>
      <c r="E14" s="31"/>
      <c r="F14" s="31"/>
      <c r="G14" s="134">
        <v>16097</v>
      </c>
      <c r="H14" s="139">
        <v>3570.3</v>
      </c>
      <c r="I14" s="134">
        <f t="shared" si="0"/>
        <v>22.179909299869539</v>
      </c>
    </row>
    <row r="15" spans="1:10" ht="75">
      <c r="A15" s="34" t="s">
        <v>288</v>
      </c>
      <c r="B15" s="132" t="s">
        <v>97</v>
      </c>
      <c r="C15" s="32"/>
      <c r="D15" s="33"/>
      <c r="E15" s="31"/>
      <c r="F15" s="31"/>
      <c r="G15" s="134">
        <v>4917</v>
      </c>
      <c r="H15" s="140">
        <v>1154.5999999999999</v>
      </c>
      <c r="I15" s="135">
        <f t="shared" si="0"/>
        <v>23.481797844213951</v>
      </c>
    </row>
    <row r="16" spans="1:10" ht="18.75">
      <c r="A16" s="34"/>
      <c r="B16" s="133" t="s">
        <v>92</v>
      </c>
      <c r="C16" s="32"/>
      <c r="D16" s="33"/>
      <c r="E16" s="31"/>
      <c r="F16" s="31"/>
      <c r="G16" s="135">
        <v>4917</v>
      </c>
      <c r="H16" s="140">
        <v>1154.5999999999999</v>
      </c>
      <c r="I16" s="135">
        <f t="shared" si="0"/>
        <v>23.481797844213951</v>
      </c>
    </row>
    <row r="17" spans="1:9" ht="75">
      <c r="A17" s="35" t="s">
        <v>289</v>
      </c>
      <c r="B17" s="130" t="s">
        <v>99</v>
      </c>
      <c r="C17" s="27"/>
      <c r="D17" s="28" t="s">
        <v>290</v>
      </c>
      <c r="E17" s="29"/>
      <c r="F17" s="29"/>
      <c r="G17" s="134">
        <f>'[1]Вед стр_2016'!G25</f>
        <v>1223.0999999999999</v>
      </c>
      <c r="H17" s="139">
        <v>300</v>
      </c>
      <c r="I17" s="134">
        <f t="shared" si="0"/>
        <v>24.527839097375523</v>
      </c>
    </row>
    <row r="18" spans="1:9" ht="18.75">
      <c r="A18" s="25" t="s">
        <v>58</v>
      </c>
      <c r="B18" s="118" t="s">
        <v>102</v>
      </c>
      <c r="C18" s="37" t="s">
        <v>287</v>
      </c>
      <c r="D18" s="38" t="s">
        <v>290</v>
      </c>
      <c r="E18" s="39" t="s">
        <v>103</v>
      </c>
      <c r="F18" s="39"/>
      <c r="G18" s="135">
        <f>'[1]Вед стр_2016'!G26</f>
        <v>1223.0999999999999</v>
      </c>
      <c r="H18" s="140">
        <v>300</v>
      </c>
      <c r="I18" s="135">
        <f t="shared" si="0"/>
        <v>24.527839097375523</v>
      </c>
    </row>
    <row r="19" spans="1:9" ht="114.75" customHeight="1">
      <c r="A19" s="25" t="s">
        <v>291</v>
      </c>
      <c r="B19" s="118" t="s">
        <v>105</v>
      </c>
      <c r="C19" s="37" t="s">
        <v>287</v>
      </c>
      <c r="D19" s="38" t="s">
        <v>290</v>
      </c>
      <c r="E19" s="39" t="s">
        <v>103</v>
      </c>
      <c r="F19" s="39" t="s">
        <v>106</v>
      </c>
      <c r="G19" s="135">
        <f>'[1]Вед стр_2016'!G27</f>
        <v>1223.0999999999999</v>
      </c>
      <c r="H19" s="140">
        <v>300</v>
      </c>
      <c r="I19" s="135">
        <f t="shared" si="0"/>
        <v>24.527839097375523</v>
      </c>
    </row>
    <row r="20" spans="1:9" ht="95.25" customHeight="1">
      <c r="A20" s="35" t="s">
        <v>107</v>
      </c>
      <c r="B20" s="130" t="s">
        <v>108</v>
      </c>
      <c r="C20" s="27"/>
      <c r="D20" s="28" t="s">
        <v>292</v>
      </c>
      <c r="E20" s="29"/>
      <c r="F20" s="29"/>
      <c r="G20" s="134">
        <f>'[1]Вед стр_2016'!G28</f>
        <v>3693.8999999999996</v>
      </c>
      <c r="H20" s="139">
        <v>854.6</v>
      </c>
      <c r="I20" s="134">
        <f t="shared" si="0"/>
        <v>23.135439508378681</v>
      </c>
    </row>
    <row r="21" spans="1:9" ht="37.5">
      <c r="A21" s="35" t="s">
        <v>67</v>
      </c>
      <c r="B21" s="130" t="s">
        <v>111</v>
      </c>
      <c r="C21" s="27" t="s">
        <v>287</v>
      </c>
      <c r="D21" s="28" t="s">
        <v>292</v>
      </c>
      <c r="E21" s="29" t="s">
        <v>112</v>
      </c>
      <c r="F21" s="30"/>
      <c r="G21" s="134">
        <f>'[1]Вед стр_2016'!G29</f>
        <v>3693.8999999999996</v>
      </c>
      <c r="H21" s="140">
        <v>854.6</v>
      </c>
      <c r="I21" s="135">
        <f t="shared" si="0"/>
        <v>23.135439508378681</v>
      </c>
    </row>
    <row r="22" spans="1:9" ht="39.75" customHeight="1">
      <c r="A22" s="25" t="s">
        <v>293</v>
      </c>
      <c r="B22" s="118" t="s">
        <v>114</v>
      </c>
      <c r="C22" s="37" t="s">
        <v>287</v>
      </c>
      <c r="D22" s="38" t="s">
        <v>292</v>
      </c>
      <c r="E22" s="39" t="s">
        <v>112</v>
      </c>
      <c r="F22" s="40"/>
      <c r="G22" s="135">
        <f>'[1]Вед стр_2016'!G30</f>
        <v>1046.0999999999999</v>
      </c>
      <c r="H22" s="140">
        <v>245.3</v>
      </c>
      <c r="I22" s="135">
        <f t="shared" si="0"/>
        <v>23.449001051524714</v>
      </c>
    </row>
    <row r="23" spans="1:9" ht="114" customHeight="1">
      <c r="A23" s="25" t="s">
        <v>294</v>
      </c>
      <c r="B23" s="118" t="s">
        <v>105</v>
      </c>
      <c r="C23" s="37" t="s">
        <v>287</v>
      </c>
      <c r="D23" s="38" t="s">
        <v>292</v>
      </c>
      <c r="E23" s="39" t="s">
        <v>112</v>
      </c>
      <c r="F23" s="40">
        <v>100</v>
      </c>
      <c r="G23" s="135">
        <f>'[1]Вед стр_2016'!G31</f>
        <v>1046.0999999999999</v>
      </c>
      <c r="H23" s="140">
        <v>245.3</v>
      </c>
      <c r="I23" s="135">
        <f t="shared" si="0"/>
        <v>23.449001051524714</v>
      </c>
    </row>
    <row r="24" spans="1:9" ht="56.25">
      <c r="A24" s="25" t="s">
        <v>295</v>
      </c>
      <c r="B24" s="118" t="s">
        <v>117</v>
      </c>
      <c r="C24" s="37" t="s">
        <v>287</v>
      </c>
      <c r="D24" s="38" t="s">
        <v>292</v>
      </c>
      <c r="E24" s="39" t="s">
        <v>118</v>
      </c>
      <c r="F24" s="41"/>
      <c r="G24" s="135">
        <f>'[1]Вед стр_2016'!G32</f>
        <v>286</v>
      </c>
      <c r="H24" s="140">
        <v>70.2</v>
      </c>
      <c r="I24" s="135">
        <f t="shared" si="0"/>
        <v>24.545454545454547</v>
      </c>
    </row>
    <row r="25" spans="1:9" ht="116.25" customHeight="1">
      <c r="A25" s="25" t="s">
        <v>296</v>
      </c>
      <c r="B25" s="118" t="s">
        <v>105</v>
      </c>
      <c r="C25" s="37" t="s">
        <v>287</v>
      </c>
      <c r="D25" s="38" t="s">
        <v>292</v>
      </c>
      <c r="E25" s="39" t="s">
        <v>118</v>
      </c>
      <c r="F25" s="41">
        <v>100</v>
      </c>
      <c r="G25" s="135">
        <f>'[1]Вед стр_2016'!G33</f>
        <v>286</v>
      </c>
      <c r="H25" s="140">
        <v>70.2</v>
      </c>
      <c r="I25" s="135">
        <f t="shared" si="0"/>
        <v>24.545454545454547</v>
      </c>
    </row>
    <row r="26" spans="1:9" ht="37.5">
      <c r="A26" s="35" t="s">
        <v>68</v>
      </c>
      <c r="B26" s="130" t="s">
        <v>121</v>
      </c>
      <c r="C26" s="27" t="s">
        <v>287</v>
      </c>
      <c r="D26" s="28" t="s">
        <v>292</v>
      </c>
      <c r="E26" s="29" t="s">
        <v>122</v>
      </c>
      <c r="F26" s="29"/>
      <c r="G26" s="134">
        <f>'[1]Вед стр_2016'!G34</f>
        <v>2361.7999999999997</v>
      </c>
      <c r="H26" s="139">
        <v>539.1</v>
      </c>
      <c r="I26" s="134">
        <f t="shared" si="0"/>
        <v>22.825810822254216</v>
      </c>
    </row>
    <row r="27" spans="1:9" ht="131.25">
      <c r="A27" s="25" t="s">
        <v>297</v>
      </c>
      <c r="B27" s="118" t="s">
        <v>105</v>
      </c>
      <c r="C27" s="37" t="s">
        <v>287</v>
      </c>
      <c r="D27" s="38" t="s">
        <v>292</v>
      </c>
      <c r="E27" s="39" t="s">
        <v>122</v>
      </c>
      <c r="F27" s="39" t="s">
        <v>106</v>
      </c>
      <c r="G27" s="135">
        <f>'[1]Вед стр_2016'!G35</f>
        <v>2346.1</v>
      </c>
      <c r="H27" s="140">
        <v>539.1</v>
      </c>
      <c r="I27" s="135">
        <f t="shared" si="0"/>
        <v>22.97856016367589</v>
      </c>
    </row>
    <row r="28" spans="1:9" ht="36.75" customHeight="1">
      <c r="A28" s="25" t="s">
        <v>298</v>
      </c>
      <c r="B28" s="118" t="s">
        <v>125</v>
      </c>
      <c r="C28" s="37" t="s">
        <v>287</v>
      </c>
      <c r="D28" s="38" t="s">
        <v>292</v>
      </c>
      <c r="E28" s="39" t="s">
        <v>122</v>
      </c>
      <c r="F28" s="41">
        <v>200</v>
      </c>
      <c r="G28" s="135">
        <f>'[1]Вед стр_2016'!G36</f>
        <v>14.7</v>
      </c>
      <c r="H28" s="141">
        <v>0</v>
      </c>
      <c r="I28" s="136">
        <f t="shared" si="0"/>
        <v>0</v>
      </c>
    </row>
    <row r="29" spans="1:9" ht="18.75">
      <c r="A29" s="25" t="s">
        <v>299</v>
      </c>
      <c r="B29" s="118" t="s">
        <v>127</v>
      </c>
      <c r="C29" s="37" t="s">
        <v>287</v>
      </c>
      <c r="D29" s="38" t="s">
        <v>292</v>
      </c>
      <c r="E29" s="39" t="s">
        <v>122</v>
      </c>
      <c r="F29" s="41">
        <v>800</v>
      </c>
      <c r="G29" s="135">
        <f>'[1]Вед стр_2016'!G37</f>
        <v>1</v>
      </c>
      <c r="H29" s="141">
        <v>0</v>
      </c>
      <c r="I29" s="136">
        <f t="shared" si="0"/>
        <v>0</v>
      </c>
    </row>
    <row r="30" spans="1:9" ht="75">
      <c r="A30" s="25" t="s">
        <v>300</v>
      </c>
      <c r="B30" s="130" t="s">
        <v>129</v>
      </c>
      <c r="C30" s="37"/>
      <c r="D30" s="38"/>
      <c r="E30" s="39"/>
      <c r="F30" s="41"/>
      <c r="G30" s="134">
        <v>87632.9</v>
      </c>
      <c r="H30" s="139">
        <f>SUM(H31,H50,H54,H70,H83,H91,H100,H104)</f>
        <v>13773.900000000001</v>
      </c>
      <c r="I30" s="134">
        <f t="shared" si="0"/>
        <v>15.71772701804916</v>
      </c>
    </row>
    <row r="31" spans="1:9" ht="18.75">
      <c r="A31" s="25"/>
      <c r="B31" s="118" t="s">
        <v>92</v>
      </c>
      <c r="C31" s="37" t="s">
        <v>287</v>
      </c>
      <c r="D31" s="38" t="s">
        <v>301</v>
      </c>
      <c r="E31" s="39"/>
      <c r="F31" s="41"/>
      <c r="G31" s="134">
        <v>14420.4</v>
      </c>
      <c r="H31" s="140">
        <f>SUM(H32,H44,H47)</f>
        <v>3043.7</v>
      </c>
      <c r="I31" s="135">
        <f t="shared" si="0"/>
        <v>21.106904108069124</v>
      </c>
    </row>
    <row r="32" spans="1:9" ht="112.5">
      <c r="A32" s="42" t="s">
        <v>57</v>
      </c>
      <c r="B32" s="130" t="s">
        <v>131</v>
      </c>
      <c r="C32" s="27"/>
      <c r="D32" s="28" t="s">
        <v>301</v>
      </c>
      <c r="E32" s="29"/>
      <c r="F32" s="43"/>
      <c r="G32" s="134">
        <v>13798.4</v>
      </c>
      <c r="H32" s="139">
        <v>3025.7</v>
      </c>
      <c r="I32" s="134">
        <f t="shared" si="0"/>
        <v>21.927904684601113</v>
      </c>
    </row>
    <row r="33" spans="1:9" ht="37.5">
      <c r="A33" s="35" t="s">
        <v>58</v>
      </c>
      <c r="B33" s="130" t="s">
        <v>133</v>
      </c>
      <c r="C33" s="27" t="s">
        <v>287</v>
      </c>
      <c r="D33" s="28" t="s">
        <v>301</v>
      </c>
      <c r="E33" s="29" t="s">
        <v>134</v>
      </c>
      <c r="F33" s="43"/>
      <c r="G33" s="134">
        <f>'[1]Вед стр_2016'!G41</f>
        <v>1223.0999999999999</v>
      </c>
      <c r="H33" s="140">
        <v>252</v>
      </c>
      <c r="I33" s="135">
        <f t="shared" si="0"/>
        <v>20.603384841795439</v>
      </c>
    </row>
    <row r="34" spans="1:9" ht="113.25" customHeight="1">
      <c r="A34" s="25" t="s">
        <v>291</v>
      </c>
      <c r="B34" s="118" t="s">
        <v>105</v>
      </c>
      <c r="C34" s="37" t="s">
        <v>287</v>
      </c>
      <c r="D34" s="38" t="s">
        <v>301</v>
      </c>
      <c r="E34" s="39" t="s">
        <v>134</v>
      </c>
      <c r="F34" s="41">
        <v>100</v>
      </c>
      <c r="G34" s="135">
        <f>'[1]Вед стр_2016'!G42</f>
        <v>1223.0999999999999</v>
      </c>
      <c r="H34" s="140">
        <v>252</v>
      </c>
      <c r="I34" s="135">
        <f t="shared" si="0"/>
        <v>20.603384841795439</v>
      </c>
    </row>
    <row r="35" spans="1:9" ht="37.5">
      <c r="A35" s="35" t="s">
        <v>59</v>
      </c>
      <c r="B35" s="130" t="s">
        <v>136</v>
      </c>
      <c r="C35" s="27" t="s">
        <v>287</v>
      </c>
      <c r="D35" s="28" t="s">
        <v>301</v>
      </c>
      <c r="E35" s="29" t="s">
        <v>137</v>
      </c>
      <c r="F35" s="30"/>
      <c r="G35" s="134">
        <f>'[1]Вед стр_2016'!G43</f>
        <v>9956.9</v>
      </c>
      <c r="H35" s="139">
        <v>2145.6999999999998</v>
      </c>
      <c r="I35" s="134">
        <f t="shared" si="0"/>
        <v>21.549879982725546</v>
      </c>
    </row>
    <row r="36" spans="1:9" ht="116.25" customHeight="1">
      <c r="A36" s="25" t="s">
        <v>302</v>
      </c>
      <c r="B36" s="118" t="s">
        <v>105</v>
      </c>
      <c r="C36" s="37" t="s">
        <v>287</v>
      </c>
      <c r="D36" s="38" t="s">
        <v>301</v>
      </c>
      <c r="E36" s="39" t="s">
        <v>137</v>
      </c>
      <c r="F36" s="40">
        <v>100</v>
      </c>
      <c r="G36" s="135">
        <f>'[1]Вед стр_2016'!G44</f>
        <v>8714.7999999999993</v>
      </c>
      <c r="H36" s="140">
        <v>1676.9</v>
      </c>
      <c r="I36" s="135">
        <f t="shared" si="0"/>
        <v>19.241979161885531</v>
      </c>
    </row>
    <row r="37" spans="1:9" ht="39.75" customHeight="1">
      <c r="A37" s="25" t="s">
        <v>303</v>
      </c>
      <c r="B37" s="118" t="s">
        <v>125</v>
      </c>
      <c r="C37" s="37" t="s">
        <v>287</v>
      </c>
      <c r="D37" s="38" t="s">
        <v>301</v>
      </c>
      <c r="E37" s="39" t="s">
        <v>137</v>
      </c>
      <c r="F37" s="41">
        <v>200</v>
      </c>
      <c r="G37" s="135">
        <f>'[1]Вед стр_2016'!G45</f>
        <v>1231.0999999999999</v>
      </c>
      <c r="H37" s="140">
        <v>468.8</v>
      </c>
      <c r="I37" s="135">
        <f t="shared" si="0"/>
        <v>38.079766062870604</v>
      </c>
    </row>
    <row r="38" spans="1:9" ht="18.75">
      <c r="A38" s="25" t="s">
        <v>304</v>
      </c>
      <c r="B38" s="118" t="s">
        <v>127</v>
      </c>
      <c r="C38" s="37" t="s">
        <v>287</v>
      </c>
      <c r="D38" s="38" t="s">
        <v>301</v>
      </c>
      <c r="E38" s="39" t="s">
        <v>137</v>
      </c>
      <c r="F38" s="41">
        <v>800</v>
      </c>
      <c r="G38" s="135">
        <f>'[1]Вед стр_2016'!G46</f>
        <v>11</v>
      </c>
      <c r="H38" s="141">
        <v>0.2</v>
      </c>
      <c r="I38" s="136">
        <f t="shared" si="0"/>
        <v>1.8181818181818183</v>
      </c>
    </row>
    <row r="39" spans="1:9" ht="112.5">
      <c r="A39" s="35" t="s">
        <v>60</v>
      </c>
      <c r="B39" s="130" t="s">
        <v>142</v>
      </c>
      <c r="C39" s="27" t="s">
        <v>287</v>
      </c>
      <c r="D39" s="28" t="s">
        <v>301</v>
      </c>
      <c r="E39" s="29" t="s">
        <v>143</v>
      </c>
      <c r="F39" s="43"/>
      <c r="G39" s="134">
        <f>'[1]Вед стр_2016'!G47</f>
        <v>6</v>
      </c>
      <c r="H39" s="139">
        <v>0</v>
      </c>
      <c r="I39" s="134">
        <f t="shared" si="0"/>
        <v>0</v>
      </c>
    </row>
    <row r="40" spans="1:9" ht="39.75" customHeight="1">
      <c r="A40" s="25" t="s">
        <v>305</v>
      </c>
      <c r="B40" s="118" t="s">
        <v>125</v>
      </c>
      <c r="C40" s="37" t="s">
        <v>287</v>
      </c>
      <c r="D40" s="38" t="s">
        <v>301</v>
      </c>
      <c r="E40" s="39" t="s">
        <v>143</v>
      </c>
      <c r="F40" s="41">
        <v>200</v>
      </c>
      <c r="G40" s="135">
        <f>'[1]Вед стр_2016'!G48</f>
        <v>6</v>
      </c>
      <c r="H40" s="140">
        <v>0</v>
      </c>
      <c r="I40" s="135">
        <f t="shared" si="0"/>
        <v>0</v>
      </c>
    </row>
    <row r="41" spans="1:9" ht="131.25">
      <c r="A41" s="35" t="s">
        <v>61</v>
      </c>
      <c r="B41" s="130" t="s">
        <v>146</v>
      </c>
      <c r="C41" s="27" t="s">
        <v>287</v>
      </c>
      <c r="D41" s="28" t="s">
        <v>301</v>
      </c>
      <c r="E41" s="29" t="s">
        <v>147</v>
      </c>
      <c r="F41" s="43"/>
      <c r="G41" s="134">
        <f>'[1]Вед стр_2016'!G49</f>
        <v>2612.3999999999996</v>
      </c>
      <c r="H41" s="139">
        <v>628.1</v>
      </c>
      <c r="I41" s="134">
        <f t="shared" si="0"/>
        <v>24.043025570356765</v>
      </c>
    </row>
    <row r="42" spans="1:9" ht="131.25">
      <c r="A42" s="25" t="s">
        <v>306</v>
      </c>
      <c r="B42" s="118" t="s">
        <v>105</v>
      </c>
      <c r="C42" s="37" t="s">
        <v>287</v>
      </c>
      <c r="D42" s="38" t="s">
        <v>301</v>
      </c>
      <c r="E42" s="39" t="s">
        <v>147</v>
      </c>
      <c r="F42" s="41">
        <v>100</v>
      </c>
      <c r="G42" s="135">
        <f>'[1]Вед стр_2016'!G50</f>
        <v>2447.6999999999998</v>
      </c>
      <c r="H42" s="140">
        <v>591.9</v>
      </c>
      <c r="I42" s="135">
        <f t="shared" si="0"/>
        <v>24.181885034930755</v>
      </c>
    </row>
    <row r="43" spans="1:9" ht="41.25" customHeight="1">
      <c r="A43" s="25" t="s">
        <v>307</v>
      </c>
      <c r="B43" s="118" t="s">
        <v>125</v>
      </c>
      <c r="C43" s="37" t="s">
        <v>287</v>
      </c>
      <c r="D43" s="38" t="s">
        <v>301</v>
      </c>
      <c r="E43" s="39" t="s">
        <v>147</v>
      </c>
      <c r="F43" s="41">
        <v>200</v>
      </c>
      <c r="G43" s="135">
        <f>'[1]Вед стр_2016'!G51</f>
        <v>164.7</v>
      </c>
      <c r="H43" s="140">
        <v>36.200000000000003</v>
      </c>
      <c r="I43" s="135">
        <f t="shared" si="0"/>
        <v>21.979356405585918</v>
      </c>
    </row>
    <row r="44" spans="1:9" ht="18.75">
      <c r="A44" s="35" t="s">
        <v>107</v>
      </c>
      <c r="B44" s="130" t="s">
        <v>150</v>
      </c>
      <c r="C44" s="27"/>
      <c r="D44" s="28" t="s">
        <v>308</v>
      </c>
      <c r="E44" s="29"/>
      <c r="F44" s="43"/>
      <c r="G44" s="134">
        <f>'[1]Вед стр_2016'!G52</f>
        <v>550</v>
      </c>
      <c r="H44" s="142">
        <v>0</v>
      </c>
      <c r="I44" s="137">
        <f t="shared" si="0"/>
        <v>0</v>
      </c>
    </row>
    <row r="45" spans="1:9" ht="21.75" customHeight="1">
      <c r="A45" s="25" t="s">
        <v>67</v>
      </c>
      <c r="B45" s="118" t="s">
        <v>152</v>
      </c>
      <c r="C45" s="37" t="s">
        <v>287</v>
      </c>
      <c r="D45" s="38" t="s">
        <v>308</v>
      </c>
      <c r="E45" s="39" t="s">
        <v>153</v>
      </c>
      <c r="F45" s="39"/>
      <c r="G45" s="135">
        <f>'[1]Вед стр_2016'!G53</f>
        <v>550</v>
      </c>
      <c r="H45" s="141">
        <v>0</v>
      </c>
      <c r="I45" s="136">
        <f t="shared" ref="I45:I76" si="1">H45/G45*100</f>
        <v>0</v>
      </c>
    </row>
    <row r="46" spans="1:9" ht="18.75">
      <c r="A46" s="25" t="s">
        <v>293</v>
      </c>
      <c r="B46" s="118" t="s">
        <v>127</v>
      </c>
      <c r="C46" s="37" t="s">
        <v>287</v>
      </c>
      <c r="D46" s="38" t="s">
        <v>308</v>
      </c>
      <c r="E46" s="39" t="s">
        <v>153</v>
      </c>
      <c r="F46" s="44" t="s">
        <v>154</v>
      </c>
      <c r="G46" s="135">
        <f>'[1]Вед стр_2016'!G54</f>
        <v>550</v>
      </c>
      <c r="H46" s="141">
        <v>0</v>
      </c>
      <c r="I46" s="136">
        <f t="shared" si="1"/>
        <v>0</v>
      </c>
    </row>
    <row r="47" spans="1:9" ht="37.5">
      <c r="A47" s="35" t="s">
        <v>155</v>
      </c>
      <c r="B47" s="130" t="s">
        <v>156</v>
      </c>
      <c r="C47" s="27"/>
      <c r="D47" s="28" t="s">
        <v>309</v>
      </c>
      <c r="E47" s="29"/>
      <c r="F47" s="45"/>
      <c r="G47" s="134">
        <f>'[1]Вед стр_2016'!G55</f>
        <v>72</v>
      </c>
      <c r="H47" s="139">
        <v>18</v>
      </c>
      <c r="I47" s="134">
        <f t="shared" si="1"/>
        <v>25</v>
      </c>
    </row>
    <row r="48" spans="1:9" ht="76.5" customHeight="1">
      <c r="A48" s="25" t="s">
        <v>70</v>
      </c>
      <c r="B48" s="118" t="s">
        <v>159</v>
      </c>
      <c r="C48" s="37" t="s">
        <v>287</v>
      </c>
      <c r="D48" s="38" t="s">
        <v>309</v>
      </c>
      <c r="E48" s="39" t="s">
        <v>160</v>
      </c>
      <c r="F48" s="39"/>
      <c r="G48" s="135">
        <v>72</v>
      </c>
      <c r="H48" s="140">
        <v>18</v>
      </c>
      <c r="I48" s="135">
        <f t="shared" si="1"/>
        <v>25</v>
      </c>
    </row>
    <row r="49" spans="1:9" ht="18.75">
      <c r="A49" s="25" t="s">
        <v>161</v>
      </c>
      <c r="B49" s="118" t="s">
        <v>127</v>
      </c>
      <c r="C49" s="37" t="s">
        <v>287</v>
      </c>
      <c r="D49" s="38" t="s">
        <v>309</v>
      </c>
      <c r="E49" s="39" t="s">
        <v>160</v>
      </c>
      <c r="F49" s="39" t="s">
        <v>154</v>
      </c>
      <c r="G49" s="135">
        <v>72</v>
      </c>
      <c r="H49" s="140">
        <v>18</v>
      </c>
      <c r="I49" s="135">
        <f t="shared" si="1"/>
        <v>25</v>
      </c>
    </row>
    <row r="50" spans="1:9" ht="37.5">
      <c r="A50" s="35" t="s">
        <v>310</v>
      </c>
      <c r="B50" s="130" t="s">
        <v>162</v>
      </c>
      <c r="C50" s="27" t="s">
        <v>292</v>
      </c>
      <c r="D50" s="28"/>
      <c r="E50" s="29"/>
      <c r="F50" s="29"/>
      <c r="G50" s="134">
        <v>222.5</v>
      </c>
      <c r="H50" s="139">
        <v>222.5</v>
      </c>
      <c r="I50" s="144">
        <f t="shared" si="1"/>
        <v>100</v>
      </c>
    </row>
    <row r="51" spans="1:9" s="47" customFormat="1" ht="75">
      <c r="A51" s="46" t="s">
        <v>75</v>
      </c>
      <c r="B51" s="118" t="s">
        <v>164</v>
      </c>
      <c r="C51" s="37"/>
      <c r="D51" s="38" t="s">
        <v>311</v>
      </c>
      <c r="E51" s="39"/>
      <c r="F51" s="39"/>
      <c r="G51" s="135">
        <v>222.5</v>
      </c>
      <c r="H51" s="140">
        <v>222.5</v>
      </c>
      <c r="I51" s="135">
        <f t="shared" si="1"/>
        <v>100</v>
      </c>
    </row>
    <row r="52" spans="1:9" ht="75">
      <c r="A52" s="25" t="s">
        <v>166</v>
      </c>
      <c r="B52" s="118" t="s">
        <v>167</v>
      </c>
      <c r="C52" s="37" t="s">
        <v>292</v>
      </c>
      <c r="D52" s="38" t="s">
        <v>311</v>
      </c>
      <c r="E52" s="39" t="s">
        <v>168</v>
      </c>
      <c r="F52" s="40"/>
      <c r="G52" s="135">
        <v>222.5</v>
      </c>
      <c r="H52" s="140">
        <v>222.5</v>
      </c>
      <c r="I52" s="135">
        <f t="shared" si="1"/>
        <v>100</v>
      </c>
    </row>
    <row r="53" spans="1:9" ht="56.25">
      <c r="A53" s="25" t="s">
        <v>169</v>
      </c>
      <c r="B53" s="118" t="s">
        <v>210</v>
      </c>
      <c r="C53" s="37" t="s">
        <v>292</v>
      </c>
      <c r="D53" s="38" t="s">
        <v>311</v>
      </c>
      <c r="E53" s="39" t="s">
        <v>168</v>
      </c>
      <c r="F53" s="40">
        <v>600</v>
      </c>
      <c r="G53" s="135">
        <v>222.5</v>
      </c>
      <c r="H53" s="140">
        <v>222.5</v>
      </c>
      <c r="I53" s="135">
        <f t="shared" si="1"/>
        <v>100</v>
      </c>
    </row>
    <row r="54" spans="1:9" ht="37.5">
      <c r="A54" s="35" t="s">
        <v>170</v>
      </c>
      <c r="B54" s="130" t="s">
        <v>171</v>
      </c>
      <c r="C54" s="27" t="s">
        <v>312</v>
      </c>
      <c r="D54" s="28"/>
      <c r="E54" s="29"/>
      <c r="F54" s="30"/>
      <c r="G54" s="134">
        <f>'[1]Вед стр_2016'!G62</f>
        <v>36950</v>
      </c>
      <c r="H54" s="139">
        <v>1453</v>
      </c>
      <c r="I54" s="134">
        <f t="shared" si="1"/>
        <v>3.9323410013531799</v>
      </c>
    </row>
    <row r="55" spans="1:9" ht="18.75">
      <c r="A55" s="35" t="s">
        <v>173</v>
      </c>
      <c r="B55" s="130" t="s">
        <v>174</v>
      </c>
      <c r="C55" s="27"/>
      <c r="D55" s="28" t="s">
        <v>292</v>
      </c>
      <c r="E55" s="29"/>
      <c r="F55" s="30"/>
      <c r="G55" s="134">
        <f>'[1]Вед стр_2016'!G63</f>
        <v>36950</v>
      </c>
      <c r="H55" s="140">
        <v>1453</v>
      </c>
      <c r="I55" s="135">
        <f t="shared" si="1"/>
        <v>3.9323410013531799</v>
      </c>
    </row>
    <row r="56" spans="1:9" ht="18.75">
      <c r="A56" s="25" t="s">
        <v>176</v>
      </c>
      <c r="B56" s="118" t="s">
        <v>177</v>
      </c>
      <c r="C56" s="37" t="s">
        <v>312</v>
      </c>
      <c r="D56" s="38" t="s">
        <v>292</v>
      </c>
      <c r="E56" s="39" t="s">
        <v>178</v>
      </c>
      <c r="F56" s="40"/>
      <c r="G56" s="135">
        <f>'[1]Вед стр_2016'!G64</f>
        <v>10037.200000000001</v>
      </c>
      <c r="H56" s="140">
        <v>983.4</v>
      </c>
      <c r="I56" s="135">
        <f t="shared" si="1"/>
        <v>9.7975531024588509</v>
      </c>
    </row>
    <row r="57" spans="1:9" ht="36" customHeight="1">
      <c r="A57" s="25" t="s">
        <v>179</v>
      </c>
      <c r="B57" s="118" t="s">
        <v>125</v>
      </c>
      <c r="C57" s="37" t="s">
        <v>312</v>
      </c>
      <c r="D57" s="38" t="s">
        <v>292</v>
      </c>
      <c r="E57" s="39" t="s">
        <v>178</v>
      </c>
      <c r="F57" s="40">
        <v>200</v>
      </c>
      <c r="G57" s="135">
        <f>'[1]Вед стр_2016'!G65</f>
        <v>10037.200000000001</v>
      </c>
      <c r="H57" s="140">
        <v>983.4</v>
      </c>
      <c r="I57" s="135">
        <f t="shared" si="1"/>
        <v>9.7975531024588509</v>
      </c>
    </row>
    <row r="58" spans="1:9" ht="37.5">
      <c r="A58" s="25" t="s">
        <v>180</v>
      </c>
      <c r="B58" s="118" t="s">
        <v>181</v>
      </c>
      <c r="C58" s="37" t="s">
        <v>312</v>
      </c>
      <c r="D58" s="38" t="s">
        <v>292</v>
      </c>
      <c r="E58" s="39" t="s">
        <v>182</v>
      </c>
      <c r="F58" s="40"/>
      <c r="G58" s="135">
        <f>'[1]Вед стр_2016'!G66</f>
        <v>1225.8</v>
      </c>
      <c r="H58" s="140">
        <v>0</v>
      </c>
      <c r="I58" s="135">
        <f t="shared" si="1"/>
        <v>0</v>
      </c>
    </row>
    <row r="59" spans="1:9" ht="40.5" customHeight="1">
      <c r="A59" s="25" t="s">
        <v>183</v>
      </c>
      <c r="B59" s="118" t="s">
        <v>125</v>
      </c>
      <c r="C59" s="37" t="s">
        <v>312</v>
      </c>
      <c r="D59" s="38" t="s">
        <v>292</v>
      </c>
      <c r="E59" s="39" t="s">
        <v>182</v>
      </c>
      <c r="F59" s="40">
        <v>200</v>
      </c>
      <c r="G59" s="135">
        <f>'[1]Вед стр_2016'!G67</f>
        <v>1225.8</v>
      </c>
      <c r="H59" s="140">
        <v>0</v>
      </c>
      <c r="I59" s="135">
        <f t="shared" si="1"/>
        <v>0</v>
      </c>
    </row>
    <row r="60" spans="1:9" ht="112.5">
      <c r="A60" s="25" t="s">
        <v>313</v>
      </c>
      <c r="B60" s="118" t="s">
        <v>185</v>
      </c>
      <c r="C60" s="37" t="s">
        <v>312</v>
      </c>
      <c r="D60" s="38" t="s">
        <v>292</v>
      </c>
      <c r="E60" s="39" t="s">
        <v>186</v>
      </c>
      <c r="F60" s="40"/>
      <c r="G60" s="135">
        <f>'[1]Вед стр_2016'!G68</f>
        <v>377.6</v>
      </c>
      <c r="H60" s="140">
        <v>0</v>
      </c>
      <c r="I60" s="135">
        <f t="shared" si="1"/>
        <v>0</v>
      </c>
    </row>
    <row r="61" spans="1:9" ht="39" customHeight="1">
      <c r="A61" s="25" t="s">
        <v>187</v>
      </c>
      <c r="B61" s="118" t="s">
        <v>125</v>
      </c>
      <c r="C61" s="37" t="s">
        <v>312</v>
      </c>
      <c r="D61" s="38" t="s">
        <v>292</v>
      </c>
      <c r="E61" s="39" t="s">
        <v>186</v>
      </c>
      <c r="F61" s="40">
        <v>200</v>
      </c>
      <c r="G61" s="135">
        <f>'[1]Вед стр_2016'!G69</f>
        <v>377.6</v>
      </c>
      <c r="H61" s="140">
        <v>0</v>
      </c>
      <c r="I61" s="135">
        <f t="shared" si="1"/>
        <v>0</v>
      </c>
    </row>
    <row r="62" spans="1:9" ht="56.25">
      <c r="A62" s="25" t="s">
        <v>188</v>
      </c>
      <c r="B62" s="118" t="s">
        <v>189</v>
      </c>
      <c r="C62" s="37" t="s">
        <v>312</v>
      </c>
      <c r="D62" s="38" t="s">
        <v>292</v>
      </c>
      <c r="E62" s="39" t="s">
        <v>190</v>
      </c>
      <c r="F62" s="40"/>
      <c r="G62" s="135">
        <f>'[1]Вед стр_2016'!G70</f>
        <v>779</v>
      </c>
      <c r="H62" s="140">
        <v>0</v>
      </c>
      <c r="I62" s="135">
        <f t="shared" si="1"/>
        <v>0</v>
      </c>
    </row>
    <row r="63" spans="1:9" ht="37.5" customHeight="1">
      <c r="A63" s="25" t="s">
        <v>191</v>
      </c>
      <c r="B63" s="118" t="s">
        <v>125</v>
      </c>
      <c r="C63" s="37" t="s">
        <v>312</v>
      </c>
      <c r="D63" s="38" t="s">
        <v>292</v>
      </c>
      <c r="E63" s="39" t="s">
        <v>190</v>
      </c>
      <c r="F63" s="40">
        <v>200</v>
      </c>
      <c r="G63" s="135">
        <f>'[1]Вед стр_2016'!G71</f>
        <v>779</v>
      </c>
      <c r="H63" s="140">
        <v>0</v>
      </c>
      <c r="I63" s="135">
        <f t="shared" si="1"/>
        <v>0</v>
      </c>
    </row>
    <row r="64" spans="1:9" ht="93.75">
      <c r="A64" s="25" t="s">
        <v>192</v>
      </c>
      <c r="B64" s="118" t="s">
        <v>193</v>
      </c>
      <c r="C64" s="37" t="s">
        <v>312</v>
      </c>
      <c r="D64" s="38" t="s">
        <v>292</v>
      </c>
      <c r="E64" s="39" t="s">
        <v>314</v>
      </c>
      <c r="F64" s="40"/>
      <c r="G64" s="135">
        <f>'[1]Вед стр_2016'!G72</f>
        <v>689.5</v>
      </c>
      <c r="H64" s="140">
        <v>0</v>
      </c>
      <c r="I64" s="135">
        <f t="shared" si="1"/>
        <v>0</v>
      </c>
    </row>
    <row r="65" spans="1:9" ht="39.75" customHeight="1">
      <c r="A65" s="25" t="s">
        <v>194</v>
      </c>
      <c r="B65" s="118" t="s">
        <v>125</v>
      </c>
      <c r="C65" s="37" t="s">
        <v>312</v>
      </c>
      <c r="D65" s="38" t="s">
        <v>292</v>
      </c>
      <c r="E65" s="39" t="s">
        <v>314</v>
      </c>
      <c r="F65" s="40">
        <v>200</v>
      </c>
      <c r="G65" s="135">
        <f>'[1]Вед стр_2016'!G73</f>
        <v>689.5</v>
      </c>
      <c r="H65" s="140">
        <v>0</v>
      </c>
      <c r="I65" s="135">
        <f t="shared" si="1"/>
        <v>0</v>
      </c>
    </row>
    <row r="66" spans="1:9" ht="56.25">
      <c r="A66" s="25" t="s">
        <v>195</v>
      </c>
      <c r="B66" s="118" t="s">
        <v>196</v>
      </c>
      <c r="C66" s="37" t="s">
        <v>312</v>
      </c>
      <c r="D66" s="38" t="s">
        <v>292</v>
      </c>
      <c r="E66" s="39" t="s">
        <v>315</v>
      </c>
      <c r="F66" s="40"/>
      <c r="G66" s="135">
        <f>'[1]Вед стр_2016'!G74</f>
        <v>19138.599999999999</v>
      </c>
      <c r="H66" s="140">
        <v>0</v>
      </c>
      <c r="I66" s="135">
        <f t="shared" si="1"/>
        <v>0</v>
      </c>
    </row>
    <row r="67" spans="1:9" ht="37.5" customHeight="1">
      <c r="A67" s="25" t="s">
        <v>197</v>
      </c>
      <c r="B67" s="118" t="s">
        <v>125</v>
      </c>
      <c r="C67" s="37" t="s">
        <v>312</v>
      </c>
      <c r="D67" s="38" t="s">
        <v>292</v>
      </c>
      <c r="E67" s="39" t="s">
        <v>315</v>
      </c>
      <c r="F67" s="40">
        <v>200</v>
      </c>
      <c r="G67" s="135">
        <f>'[1]Вед стр_2016'!G75</f>
        <v>19138.599999999999</v>
      </c>
      <c r="H67" s="140">
        <v>0</v>
      </c>
      <c r="I67" s="135">
        <f t="shared" si="1"/>
        <v>0</v>
      </c>
    </row>
    <row r="68" spans="1:9" ht="37.5">
      <c r="A68" s="25" t="s">
        <v>198</v>
      </c>
      <c r="B68" s="118" t="s">
        <v>199</v>
      </c>
      <c r="C68" s="37" t="s">
        <v>312</v>
      </c>
      <c r="D68" s="38" t="s">
        <v>292</v>
      </c>
      <c r="E68" s="39" t="s">
        <v>316</v>
      </c>
      <c r="F68" s="40"/>
      <c r="G68" s="135">
        <f>'[1]Вед стр_2016'!G76</f>
        <v>4702.3</v>
      </c>
      <c r="H68" s="140">
        <v>469.7</v>
      </c>
      <c r="I68" s="135">
        <f t="shared" si="1"/>
        <v>9.9887289198902671</v>
      </c>
    </row>
    <row r="69" spans="1:9" ht="39.75" customHeight="1">
      <c r="A69" s="25" t="s">
        <v>200</v>
      </c>
      <c r="B69" s="118" t="s">
        <v>125</v>
      </c>
      <c r="C69" s="37" t="s">
        <v>312</v>
      </c>
      <c r="D69" s="38" t="s">
        <v>292</v>
      </c>
      <c r="E69" s="39" t="s">
        <v>316</v>
      </c>
      <c r="F69" s="40">
        <v>200</v>
      </c>
      <c r="G69" s="135">
        <f>'[1]Вед стр_2016'!G77</f>
        <v>4702.3</v>
      </c>
      <c r="H69" s="140">
        <v>469.7</v>
      </c>
      <c r="I69" s="135">
        <f t="shared" si="1"/>
        <v>9.9887289198902671</v>
      </c>
    </row>
    <row r="70" spans="1:9" ht="18.75">
      <c r="A70" s="35" t="s">
        <v>317</v>
      </c>
      <c r="B70" s="130" t="s">
        <v>202</v>
      </c>
      <c r="C70" s="27" t="s">
        <v>318</v>
      </c>
      <c r="D70" s="28"/>
      <c r="E70" s="29"/>
      <c r="F70" s="30"/>
      <c r="G70" s="134">
        <v>2308</v>
      </c>
      <c r="H70" s="139">
        <v>2308</v>
      </c>
      <c r="I70" s="144">
        <f t="shared" si="1"/>
        <v>100</v>
      </c>
    </row>
    <row r="71" spans="1:9" ht="37.5">
      <c r="A71" s="35" t="s">
        <v>204</v>
      </c>
      <c r="B71" s="130" t="s">
        <v>205</v>
      </c>
      <c r="C71" s="27"/>
      <c r="D71" s="28" t="s">
        <v>318</v>
      </c>
      <c r="E71" s="29"/>
      <c r="F71" s="30"/>
      <c r="G71" s="134">
        <v>740</v>
      </c>
      <c r="H71" s="139">
        <v>740</v>
      </c>
      <c r="I71" s="144">
        <f t="shared" si="1"/>
        <v>100</v>
      </c>
    </row>
    <row r="72" spans="1:9" ht="75">
      <c r="A72" s="25" t="s">
        <v>207</v>
      </c>
      <c r="B72" s="118" t="s">
        <v>208</v>
      </c>
      <c r="C72" s="37" t="s">
        <v>318</v>
      </c>
      <c r="D72" s="38" t="s">
        <v>318</v>
      </c>
      <c r="E72" s="39" t="s">
        <v>319</v>
      </c>
      <c r="F72" s="40"/>
      <c r="G72" s="135">
        <v>740</v>
      </c>
      <c r="H72" s="139">
        <v>740</v>
      </c>
      <c r="I72" s="144">
        <f t="shared" si="1"/>
        <v>100</v>
      </c>
    </row>
    <row r="73" spans="1:9" ht="56.25">
      <c r="A73" s="25" t="s">
        <v>209</v>
      </c>
      <c r="B73" s="118" t="s">
        <v>210</v>
      </c>
      <c r="C73" s="37" t="s">
        <v>318</v>
      </c>
      <c r="D73" s="38" t="s">
        <v>318</v>
      </c>
      <c r="E73" s="39" t="s">
        <v>319</v>
      </c>
      <c r="F73" s="40">
        <v>600</v>
      </c>
      <c r="G73" s="135">
        <v>740</v>
      </c>
      <c r="H73" s="140">
        <v>740</v>
      </c>
      <c r="I73" s="145">
        <f t="shared" si="1"/>
        <v>100</v>
      </c>
    </row>
    <row r="74" spans="1:9" ht="37.5">
      <c r="A74" s="35" t="s">
        <v>211</v>
      </c>
      <c r="B74" s="130" t="s">
        <v>212</v>
      </c>
      <c r="C74" s="27"/>
      <c r="D74" s="28" t="s">
        <v>311</v>
      </c>
      <c r="E74" s="29"/>
      <c r="F74" s="29"/>
      <c r="G74" s="134">
        <v>1568</v>
      </c>
      <c r="H74" s="139">
        <v>1568</v>
      </c>
      <c r="I74" s="144">
        <f t="shared" si="1"/>
        <v>100</v>
      </c>
    </row>
    <row r="75" spans="1:9" ht="75">
      <c r="A75" s="25" t="s">
        <v>320</v>
      </c>
      <c r="B75" s="118" t="s">
        <v>215</v>
      </c>
      <c r="C75" s="37" t="s">
        <v>318</v>
      </c>
      <c r="D75" s="38" t="s">
        <v>311</v>
      </c>
      <c r="E75" s="39" t="s">
        <v>321</v>
      </c>
      <c r="F75" s="39"/>
      <c r="G75" s="135">
        <v>348</v>
      </c>
      <c r="H75" s="140">
        <v>348</v>
      </c>
      <c r="I75" s="145">
        <f t="shared" si="1"/>
        <v>100</v>
      </c>
    </row>
    <row r="76" spans="1:9" ht="56.25">
      <c r="A76" s="25" t="s">
        <v>216</v>
      </c>
      <c r="B76" s="118" t="s">
        <v>210</v>
      </c>
      <c r="C76" s="37" t="s">
        <v>318</v>
      </c>
      <c r="D76" s="38" t="s">
        <v>311</v>
      </c>
      <c r="E76" s="39" t="s">
        <v>321</v>
      </c>
      <c r="F76" s="39" t="s">
        <v>217</v>
      </c>
      <c r="G76" s="135">
        <v>348</v>
      </c>
      <c r="H76" s="140">
        <v>348</v>
      </c>
      <c r="I76" s="145">
        <f t="shared" si="1"/>
        <v>100</v>
      </c>
    </row>
    <row r="77" spans="1:9" ht="73.5" customHeight="1">
      <c r="A77" s="25" t="s">
        <v>218</v>
      </c>
      <c r="B77" s="118" t="s">
        <v>219</v>
      </c>
      <c r="C77" s="37" t="s">
        <v>318</v>
      </c>
      <c r="D77" s="38" t="s">
        <v>311</v>
      </c>
      <c r="E77" s="39" t="s">
        <v>322</v>
      </c>
      <c r="F77" s="39"/>
      <c r="G77" s="135">
        <v>300</v>
      </c>
      <c r="H77" s="140">
        <v>300</v>
      </c>
      <c r="I77" s="135">
        <f t="shared" ref="I77:I108" si="2">H77/G77*100</f>
        <v>100</v>
      </c>
    </row>
    <row r="78" spans="1:9" ht="56.25">
      <c r="A78" s="25" t="s">
        <v>220</v>
      </c>
      <c r="B78" s="118" t="s">
        <v>210</v>
      </c>
      <c r="C78" s="37" t="s">
        <v>318</v>
      </c>
      <c r="D78" s="38" t="s">
        <v>311</v>
      </c>
      <c r="E78" s="39" t="s">
        <v>322</v>
      </c>
      <c r="F78" s="39" t="s">
        <v>217</v>
      </c>
      <c r="G78" s="135">
        <v>300</v>
      </c>
      <c r="H78" s="140">
        <v>300</v>
      </c>
      <c r="I78" s="135">
        <f t="shared" si="2"/>
        <v>100</v>
      </c>
    </row>
    <row r="79" spans="1:9" ht="95.25" customHeight="1">
      <c r="A79" s="25" t="s">
        <v>221</v>
      </c>
      <c r="B79" s="118" t="s">
        <v>222</v>
      </c>
      <c r="C79" s="37" t="s">
        <v>318</v>
      </c>
      <c r="D79" s="38" t="s">
        <v>311</v>
      </c>
      <c r="E79" s="39" t="s">
        <v>323</v>
      </c>
      <c r="F79" s="39"/>
      <c r="G79" s="135">
        <v>290</v>
      </c>
      <c r="H79" s="140">
        <v>290</v>
      </c>
      <c r="I79" s="135">
        <f t="shared" si="2"/>
        <v>100</v>
      </c>
    </row>
    <row r="80" spans="1:9" ht="62.25" customHeight="1">
      <c r="A80" s="25" t="s">
        <v>223</v>
      </c>
      <c r="B80" s="118" t="s">
        <v>210</v>
      </c>
      <c r="C80" s="37" t="s">
        <v>318</v>
      </c>
      <c r="D80" s="38" t="s">
        <v>311</v>
      </c>
      <c r="E80" s="39" t="s">
        <v>323</v>
      </c>
      <c r="F80" s="39" t="s">
        <v>217</v>
      </c>
      <c r="G80" s="135">
        <v>290</v>
      </c>
      <c r="H80" s="140">
        <v>290</v>
      </c>
      <c r="I80" s="135">
        <f t="shared" si="2"/>
        <v>100</v>
      </c>
    </row>
    <row r="81" spans="1:250" ht="74.25" customHeight="1">
      <c r="A81" s="25" t="s">
        <v>224</v>
      </c>
      <c r="B81" s="118" t="s">
        <v>225</v>
      </c>
      <c r="C81" s="37" t="s">
        <v>318</v>
      </c>
      <c r="D81" s="38" t="s">
        <v>311</v>
      </c>
      <c r="E81" s="39" t="s">
        <v>324</v>
      </c>
      <c r="F81" s="39"/>
      <c r="G81" s="135">
        <v>630</v>
      </c>
      <c r="H81" s="140">
        <v>630</v>
      </c>
      <c r="I81" s="135">
        <f t="shared" si="2"/>
        <v>100</v>
      </c>
    </row>
    <row r="82" spans="1:250" ht="44.25" customHeight="1">
      <c r="A82" s="25" t="s">
        <v>226</v>
      </c>
      <c r="B82" s="118" t="s">
        <v>210</v>
      </c>
      <c r="C82" s="37" t="s">
        <v>318</v>
      </c>
      <c r="D82" s="38" t="s">
        <v>311</v>
      </c>
      <c r="E82" s="39" t="s">
        <v>324</v>
      </c>
      <c r="F82" s="39" t="s">
        <v>217</v>
      </c>
      <c r="G82" s="135">
        <v>630</v>
      </c>
      <c r="H82" s="140">
        <v>630</v>
      </c>
      <c r="I82" s="135">
        <f t="shared" si="2"/>
        <v>100</v>
      </c>
    </row>
    <row r="83" spans="1:250" ht="18.75">
      <c r="A83" s="35" t="s">
        <v>227</v>
      </c>
      <c r="B83" s="130" t="s">
        <v>228</v>
      </c>
      <c r="C83" s="27" t="s">
        <v>325</v>
      </c>
      <c r="D83" s="28"/>
      <c r="E83" s="29"/>
      <c r="F83" s="29"/>
      <c r="G83" s="134">
        <v>15531</v>
      </c>
      <c r="H83" s="139">
        <v>3400</v>
      </c>
      <c r="I83" s="134">
        <f t="shared" si="2"/>
        <v>21.891700470027686</v>
      </c>
    </row>
    <row r="84" spans="1:250" ht="18.75">
      <c r="A84" s="35" t="s">
        <v>230</v>
      </c>
      <c r="B84" s="130" t="s">
        <v>231</v>
      </c>
      <c r="C84" s="27"/>
      <c r="D84" s="28" t="s">
        <v>287</v>
      </c>
      <c r="E84" s="29"/>
      <c r="F84" s="30"/>
      <c r="G84" s="134">
        <v>15531</v>
      </c>
      <c r="H84" s="140">
        <v>3400</v>
      </c>
      <c r="I84" s="135">
        <f t="shared" si="2"/>
        <v>21.891700470027686</v>
      </c>
    </row>
    <row r="85" spans="1:250" ht="77.25" customHeight="1">
      <c r="A85" s="25" t="s">
        <v>233</v>
      </c>
      <c r="B85" s="118" t="s">
        <v>234</v>
      </c>
      <c r="C85" s="37" t="s">
        <v>325</v>
      </c>
      <c r="D85" s="38" t="s">
        <v>287</v>
      </c>
      <c r="E85" s="39" t="s">
        <v>326</v>
      </c>
      <c r="F85" s="40"/>
      <c r="G85" s="135">
        <v>5220</v>
      </c>
      <c r="H85" s="140">
        <v>1200</v>
      </c>
      <c r="I85" s="135">
        <f t="shared" si="2"/>
        <v>22.988505747126435</v>
      </c>
    </row>
    <row r="86" spans="1:250" ht="57.75" customHeight="1">
      <c r="A86" s="25" t="s">
        <v>235</v>
      </c>
      <c r="B86" s="118" t="s">
        <v>210</v>
      </c>
      <c r="C86" s="37" t="s">
        <v>325</v>
      </c>
      <c r="D86" s="38" t="s">
        <v>287</v>
      </c>
      <c r="E86" s="39" t="s">
        <v>326</v>
      </c>
      <c r="F86" s="40">
        <v>600</v>
      </c>
      <c r="G86" s="135">
        <v>5220</v>
      </c>
      <c r="H86" s="140">
        <v>1200</v>
      </c>
      <c r="I86" s="135">
        <f t="shared" si="2"/>
        <v>22.988505747126435</v>
      </c>
    </row>
    <row r="87" spans="1:250" s="54" customFormat="1" ht="138" customHeight="1">
      <c r="A87" s="25" t="s">
        <v>236</v>
      </c>
      <c r="B87" s="118" t="s">
        <v>237</v>
      </c>
      <c r="C87" s="37" t="s">
        <v>325</v>
      </c>
      <c r="D87" s="38" t="s">
        <v>287</v>
      </c>
      <c r="E87" s="39" t="s">
        <v>327</v>
      </c>
      <c r="F87" s="39"/>
      <c r="G87" s="135">
        <v>5020</v>
      </c>
      <c r="H87" s="140">
        <v>1200</v>
      </c>
      <c r="I87" s="135">
        <f t="shared" si="2"/>
        <v>23.904382470119522</v>
      </c>
      <c r="J87" s="48"/>
      <c r="K87" s="49"/>
      <c r="L87" s="50"/>
      <c r="M87" s="51"/>
      <c r="N87" s="52"/>
      <c r="O87" s="53"/>
      <c r="P87" s="52"/>
      <c r="Q87" s="53"/>
      <c r="R87" s="48"/>
      <c r="S87" s="49"/>
      <c r="T87" s="50"/>
      <c r="U87" s="51"/>
      <c r="V87" s="52"/>
      <c r="W87" s="53"/>
      <c r="X87" s="52"/>
      <c r="Y87" s="53"/>
      <c r="Z87" s="48"/>
      <c r="AA87" s="49"/>
      <c r="AB87" s="50"/>
      <c r="AC87" s="51"/>
      <c r="AD87" s="52"/>
      <c r="AE87" s="53"/>
      <c r="AF87" s="52"/>
      <c r="AG87" s="53"/>
      <c r="AH87" s="48"/>
      <c r="AI87" s="49"/>
      <c r="AJ87" s="50"/>
      <c r="AK87" s="51"/>
      <c r="AL87" s="52"/>
      <c r="AM87" s="53"/>
      <c r="AN87" s="52"/>
      <c r="AO87" s="53"/>
      <c r="AP87" s="48"/>
      <c r="AQ87" s="49"/>
      <c r="AR87" s="50"/>
      <c r="AS87" s="51"/>
      <c r="AT87" s="52"/>
      <c r="AU87" s="53"/>
      <c r="AV87" s="52"/>
      <c r="AW87" s="53"/>
      <c r="AX87" s="48"/>
      <c r="AY87" s="49"/>
      <c r="AZ87" s="50"/>
      <c r="BA87" s="51"/>
      <c r="BB87" s="52"/>
      <c r="BC87" s="53"/>
      <c r="BD87" s="52"/>
      <c r="BE87" s="53"/>
      <c r="BF87" s="48"/>
      <c r="BG87" s="49"/>
      <c r="BH87" s="50"/>
      <c r="BI87" s="51"/>
      <c r="BJ87" s="52"/>
      <c r="BK87" s="53"/>
      <c r="BL87" s="52"/>
      <c r="BM87" s="53"/>
      <c r="BN87" s="48"/>
      <c r="BO87" s="49"/>
      <c r="BP87" s="50"/>
      <c r="BQ87" s="51"/>
      <c r="BR87" s="52"/>
      <c r="BS87" s="53"/>
      <c r="BT87" s="52"/>
      <c r="BU87" s="53"/>
      <c r="BV87" s="48"/>
      <c r="BW87" s="49"/>
      <c r="BX87" s="50"/>
      <c r="BY87" s="51"/>
      <c r="BZ87" s="52"/>
      <c r="CA87" s="53"/>
      <c r="CB87" s="52"/>
      <c r="CC87" s="53"/>
      <c r="CD87" s="48"/>
      <c r="CE87" s="49"/>
      <c r="CF87" s="50"/>
      <c r="CG87" s="51"/>
      <c r="CH87" s="52"/>
      <c r="CI87" s="53"/>
      <c r="CJ87" s="52"/>
      <c r="CK87" s="53"/>
      <c r="CL87" s="48"/>
      <c r="CM87" s="49"/>
      <c r="CN87" s="50"/>
      <c r="CO87" s="51"/>
      <c r="CP87" s="52"/>
      <c r="CQ87" s="53"/>
      <c r="CR87" s="52"/>
      <c r="CS87" s="53"/>
      <c r="CT87" s="48"/>
      <c r="CU87" s="49"/>
      <c r="CV87" s="50"/>
      <c r="CW87" s="51"/>
      <c r="CX87" s="52"/>
      <c r="CY87" s="53"/>
      <c r="CZ87" s="52"/>
      <c r="DA87" s="53"/>
      <c r="DB87" s="48"/>
      <c r="DC87" s="49"/>
      <c r="DD87" s="50"/>
      <c r="DE87" s="51"/>
      <c r="DF87" s="52"/>
      <c r="DG87" s="53"/>
      <c r="DH87" s="52"/>
      <c r="DI87" s="53"/>
      <c r="DJ87" s="48"/>
      <c r="DK87" s="49"/>
      <c r="DL87" s="50"/>
      <c r="DM87" s="51"/>
      <c r="DN87" s="52"/>
      <c r="DO87" s="53"/>
      <c r="DP87" s="52"/>
      <c r="DQ87" s="53"/>
      <c r="DR87" s="48"/>
      <c r="DS87" s="49"/>
      <c r="DT87" s="50"/>
      <c r="DU87" s="51"/>
      <c r="DV87" s="52"/>
      <c r="DW87" s="53"/>
      <c r="DX87" s="52"/>
      <c r="DY87" s="53"/>
      <c r="DZ87" s="48"/>
      <c r="EA87" s="49"/>
      <c r="EB87" s="50"/>
      <c r="EC87" s="51"/>
      <c r="ED87" s="52"/>
      <c r="EE87" s="53"/>
      <c r="EF87" s="52"/>
      <c r="EG87" s="53"/>
      <c r="EH87" s="48"/>
      <c r="EI87" s="49"/>
      <c r="EJ87" s="50"/>
      <c r="EK87" s="51"/>
      <c r="EL87" s="52"/>
      <c r="EM87" s="53"/>
      <c r="EN87" s="52"/>
      <c r="EO87" s="53"/>
      <c r="EP87" s="48"/>
      <c r="EQ87" s="49"/>
      <c r="ER87" s="50"/>
      <c r="ES87" s="51"/>
      <c r="ET87" s="52"/>
      <c r="EU87" s="53"/>
      <c r="EV87" s="52"/>
      <c r="EW87" s="53"/>
      <c r="EX87" s="48"/>
      <c r="EY87" s="49"/>
      <c r="EZ87" s="50"/>
      <c r="FA87" s="51"/>
      <c r="FB87" s="52"/>
      <c r="FC87" s="53"/>
      <c r="FD87" s="52"/>
      <c r="FE87" s="53"/>
      <c r="FF87" s="48"/>
      <c r="FG87" s="49"/>
      <c r="FH87" s="50"/>
      <c r="FI87" s="51"/>
      <c r="FJ87" s="52"/>
      <c r="FK87" s="53"/>
      <c r="FL87" s="52"/>
      <c r="FM87" s="53"/>
      <c r="FN87" s="48"/>
      <c r="FO87" s="49"/>
      <c r="FP87" s="50"/>
      <c r="FQ87" s="51"/>
      <c r="FR87" s="52"/>
      <c r="FS87" s="53"/>
      <c r="FT87" s="52"/>
      <c r="FU87" s="53"/>
      <c r="FV87" s="48"/>
      <c r="FW87" s="49"/>
      <c r="FX87" s="50"/>
      <c r="FY87" s="51"/>
      <c r="FZ87" s="52"/>
      <c r="GA87" s="53"/>
      <c r="GB87" s="52"/>
      <c r="GC87" s="53"/>
      <c r="GD87" s="48"/>
      <c r="GE87" s="49"/>
      <c r="GF87" s="50"/>
      <c r="GG87" s="51"/>
      <c r="GH87" s="52"/>
      <c r="GI87" s="53"/>
      <c r="GJ87" s="52"/>
      <c r="GK87" s="53"/>
      <c r="GL87" s="48"/>
      <c r="GM87" s="49"/>
      <c r="GN87" s="50"/>
      <c r="GO87" s="51"/>
      <c r="GP87" s="52"/>
      <c r="GQ87" s="53"/>
      <c r="GR87" s="52"/>
      <c r="GS87" s="53"/>
      <c r="GT87" s="48"/>
      <c r="GU87" s="49"/>
      <c r="GV87" s="50"/>
      <c r="GW87" s="51"/>
      <c r="GX87" s="52"/>
      <c r="GY87" s="53"/>
      <c r="GZ87" s="52"/>
      <c r="HA87" s="53"/>
      <c r="HB87" s="48"/>
      <c r="HC87" s="49"/>
      <c r="HD87" s="50"/>
      <c r="HE87" s="51"/>
      <c r="HF87" s="52"/>
      <c r="HG87" s="53"/>
      <c r="HH87" s="52"/>
      <c r="HI87" s="53"/>
      <c r="HJ87" s="48"/>
      <c r="HK87" s="49"/>
      <c r="HL87" s="50"/>
      <c r="HM87" s="51"/>
      <c r="HN87" s="52"/>
      <c r="HO87" s="53"/>
      <c r="HP87" s="52"/>
      <c r="HQ87" s="53"/>
      <c r="HR87" s="48"/>
      <c r="HS87" s="49"/>
      <c r="HT87" s="50"/>
      <c r="HU87" s="51"/>
      <c r="HV87" s="52"/>
      <c r="HW87" s="53"/>
      <c r="HX87" s="52"/>
      <c r="HY87" s="53"/>
      <c r="HZ87" s="48"/>
      <c r="IA87" s="49"/>
      <c r="IB87" s="50"/>
      <c r="IC87" s="51"/>
      <c r="ID87" s="52"/>
      <c r="IE87" s="53"/>
      <c r="IF87" s="52"/>
      <c r="IG87" s="53"/>
      <c r="IH87" s="48"/>
      <c r="II87" s="49"/>
      <c r="IJ87" s="50"/>
      <c r="IK87" s="51"/>
      <c r="IL87" s="52"/>
      <c r="IM87" s="53"/>
      <c r="IN87" s="52"/>
      <c r="IO87" s="53"/>
      <c r="IP87" s="48"/>
    </row>
    <row r="88" spans="1:250" ht="58.5" customHeight="1">
      <c r="A88" s="25" t="s">
        <v>238</v>
      </c>
      <c r="B88" s="118" t="s">
        <v>210</v>
      </c>
      <c r="C88" s="37" t="s">
        <v>325</v>
      </c>
      <c r="D88" s="38" t="s">
        <v>287</v>
      </c>
      <c r="E88" s="39" t="s">
        <v>327</v>
      </c>
      <c r="F88" s="39" t="s">
        <v>217</v>
      </c>
      <c r="G88" s="135">
        <v>5020</v>
      </c>
      <c r="H88" s="140">
        <v>1200</v>
      </c>
      <c r="I88" s="135">
        <f t="shared" si="2"/>
        <v>23.904382470119522</v>
      </c>
    </row>
    <row r="89" spans="1:250" s="54" customFormat="1" ht="57" customHeight="1">
      <c r="A89" s="25" t="s">
        <v>239</v>
      </c>
      <c r="B89" s="118" t="s">
        <v>240</v>
      </c>
      <c r="C89" s="37" t="s">
        <v>325</v>
      </c>
      <c r="D89" s="38" t="s">
        <v>287</v>
      </c>
      <c r="E89" s="39" t="s">
        <v>328</v>
      </c>
      <c r="F89" s="39"/>
      <c r="G89" s="135">
        <v>5291</v>
      </c>
      <c r="H89" s="140">
        <v>1000</v>
      </c>
      <c r="I89" s="135">
        <f t="shared" si="2"/>
        <v>18.9000189000189</v>
      </c>
      <c r="J89" s="48"/>
      <c r="K89" s="49"/>
      <c r="L89" s="50"/>
      <c r="M89" s="51"/>
      <c r="N89" s="52"/>
      <c r="O89" s="53"/>
      <c r="P89" s="52"/>
      <c r="Q89" s="53"/>
      <c r="R89" s="48"/>
      <c r="S89" s="49"/>
      <c r="T89" s="50"/>
      <c r="U89" s="51"/>
      <c r="V89" s="52"/>
      <c r="W89" s="53"/>
      <c r="X89" s="52"/>
      <c r="Y89" s="53"/>
      <c r="Z89" s="48"/>
      <c r="AA89" s="49"/>
      <c r="AB89" s="50"/>
      <c r="AC89" s="51"/>
      <c r="AD89" s="52"/>
      <c r="AE89" s="53"/>
      <c r="AF89" s="52"/>
      <c r="AG89" s="53"/>
      <c r="AH89" s="48"/>
      <c r="AI89" s="49"/>
      <c r="AJ89" s="50"/>
      <c r="AK89" s="51"/>
      <c r="AL89" s="52"/>
      <c r="AM89" s="53"/>
      <c r="AN89" s="52"/>
      <c r="AO89" s="53"/>
      <c r="AP89" s="48"/>
      <c r="AQ89" s="49"/>
      <c r="AR89" s="50"/>
      <c r="AS89" s="51"/>
      <c r="AT89" s="52"/>
      <c r="AU89" s="53"/>
      <c r="AV89" s="52"/>
      <c r="AW89" s="53"/>
      <c r="AX89" s="48"/>
      <c r="AY89" s="49"/>
      <c r="AZ89" s="50"/>
      <c r="BA89" s="51"/>
      <c r="BB89" s="52"/>
      <c r="BC89" s="53"/>
      <c r="BD89" s="52"/>
      <c r="BE89" s="53"/>
      <c r="BF89" s="48"/>
      <c r="BG89" s="49"/>
      <c r="BH89" s="50"/>
      <c r="BI89" s="51"/>
      <c r="BJ89" s="52"/>
      <c r="BK89" s="53"/>
      <c r="BL89" s="52"/>
      <c r="BM89" s="53"/>
      <c r="BN89" s="48"/>
      <c r="BO89" s="49"/>
      <c r="BP89" s="50"/>
      <c r="BQ89" s="51"/>
      <c r="BR89" s="52"/>
      <c r="BS89" s="53"/>
      <c r="BT89" s="52"/>
      <c r="BU89" s="53"/>
      <c r="BV89" s="48"/>
      <c r="BW89" s="49"/>
      <c r="BX89" s="50"/>
      <c r="BY89" s="51"/>
      <c r="BZ89" s="52"/>
      <c r="CA89" s="53"/>
      <c r="CB89" s="52"/>
      <c r="CC89" s="53"/>
      <c r="CD89" s="48"/>
      <c r="CE89" s="49"/>
      <c r="CF89" s="50"/>
      <c r="CG89" s="51"/>
      <c r="CH89" s="52"/>
      <c r="CI89" s="53"/>
      <c r="CJ89" s="52"/>
      <c r="CK89" s="53"/>
      <c r="CL89" s="48"/>
      <c r="CM89" s="49"/>
      <c r="CN89" s="50"/>
      <c r="CO89" s="51"/>
      <c r="CP89" s="52"/>
      <c r="CQ89" s="53"/>
      <c r="CR89" s="52"/>
      <c r="CS89" s="53"/>
      <c r="CT89" s="48"/>
      <c r="CU89" s="49"/>
      <c r="CV89" s="50"/>
      <c r="CW89" s="51"/>
      <c r="CX89" s="52"/>
      <c r="CY89" s="53"/>
      <c r="CZ89" s="52"/>
      <c r="DA89" s="53"/>
      <c r="DB89" s="48"/>
      <c r="DC89" s="49"/>
      <c r="DD89" s="50"/>
      <c r="DE89" s="51"/>
      <c r="DF89" s="52"/>
      <c r="DG89" s="53"/>
      <c r="DH89" s="52"/>
      <c r="DI89" s="53"/>
      <c r="DJ89" s="48"/>
      <c r="DK89" s="49"/>
      <c r="DL89" s="50"/>
      <c r="DM89" s="51"/>
      <c r="DN89" s="52"/>
      <c r="DO89" s="53"/>
      <c r="DP89" s="52"/>
      <c r="DQ89" s="53"/>
      <c r="DR89" s="48"/>
      <c r="DS89" s="49"/>
      <c r="DT89" s="50"/>
      <c r="DU89" s="51"/>
      <c r="DV89" s="52"/>
      <c r="DW89" s="53"/>
      <c r="DX89" s="52"/>
      <c r="DY89" s="53"/>
      <c r="DZ89" s="48"/>
      <c r="EA89" s="49"/>
      <c r="EB89" s="50"/>
      <c r="EC89" s="51"/>
      <c r="ED89" s="52"/>
      <c r="EE89" s="53"/>
      <c r="EF89" s="52"/>
      <c r="EG89" s="53"/>
      <c r="EH89" s="48"/>
      <c r="EI89" s="49"/>
      <c r="EJ89" s="50"/>
      <c r="EK89" s="51"/>
      <c r="EL89" s="52"/>
      <c r="EM89" s="53"/>
      <c r="EN89" s="52"/>
      <c r="EO89" s="53"/>
      <c r="EP89" s="48"/>
      <c r="EQ89" s="49"/>
      <c r="ER89" s="50"/>
      <c r="ES89" s="51"/>
      <c r="ET89" s="52"/>
      <c r="EU89" s="53"/>
      <c r="EV89" s="52"/>
      <c r="EW89" s="53"/>
      <c r="EX89" s="48"/>
      <c r="EY89" s="49"/>
      <c r="EZ89" s="50"/>
      <c r="FA89" s="51"/>
      <c r="FB89" s="52"/>
      <c r="FC89" s="53"/>
      <c r="FD89" s="52"/>
      <c r="FE89" s="53"/>
      <c r="FF89" s="48"/>
      <c r="FG89" s="49"/>
      <c r="FH89" s="50"/>
      <c r="FI89" s="51"/>
      <c r="FJ89" s="52"/>
      <c r="FK89" s="53"/>
      <c r="FL89" s="52"/>
      <c r="FM89" s="53"/>
      <c r="FN89" s="48"/>
      <c r="FO89" s="49"/>
      <c r="FP89" s="50"/>
      <c r="FQ89" s="51"/>
      <c r="FR89" s="52"/>
      <c r="FS89" s="53"/>
      <c r="FT89" s="52"/>
      <c r="FU89" s="53"/>
      <c r="FV89" s="48"/>
      <c r="FW89" s="49"/>
      <c r="FX89" s="50"/>
      <c r="FY89" s="51"/>
      <c r="FZ89" s="52"/>
      <c r="GA89" s="53"/>
      <c r="GB89" s="52"/>
      <c r="GC89" s="53"/>
      <c r="GD89" s="48"/>
      <c r="GE89" s="49"/>
      <c r="GF89" s="50"/>
      <c r="GG89" s="51"/>
      <c r="GH89" s="52"/>
      <c r="GI89" s="53"/>
      <c r="GJ89" s="52"/>
      <c r="GK89" s="53"/>
      <c r="GL89" s="48"/>
      <c r="GM89" s="49"/>
      <c r="GN89" s="50"/>
      <c r="GO89" s="51"/>
      <c r="GP89" s="52"/>
      <c r="GQ89" s="53"/>
      <c r="GR89" s="52"/>
      <c r="GS89" s="53"/>
      <c r="GT89" s="48"/>
      <c r="GU89" s="49"/>
      <c r="GV89" s="50"/>
      <c r="GW89" s="51"/>
      <c r="GX89" s="52"/>
      <c r="GY89" s="53"/>
      <c r="GZ89" s="52"/>
      <c r="HA89" s="53"/>
      <c r="HB89" s="48"/>
      <c r="HC89" s="49"/>
      <c r="HD89" s="50"/>
      <c r="HE89" s="51"/>
      <c r="HF89" s="52"/>
      <c r="HG89" s="53"/>
      <c r="HH89" s="52"/>
      <c r="HI89" s="53"/>
      <c r="HJ89" s="48"/>
      <c r="HK89" s="49"/>
      <c r="HL89" s="50"/>
      <c r="HM89" s="51"/>
      <c r="HN89" s="52"/>
      <c r="HO89" s="53"/>
      <c r="HP89" s="52"/>
      <c r="HQ89" s="53"/>
      <c r="HR89" s="48"/>
      <c r="HS89" s="49"/>
      <c r="HT89" s="50"/>
      <c r="HU89" s="51"/>
      <c r="HV89" s="52"/>
      <c r="HW89" s="53"/>
      <c r="HX89" s="52"/>
      <c r="HY89" s="53"/>
      <c r="HZ89" s="48"/>
      <c r="IA89" s="49"/>
      <c r="IB89" s="50"/>
      <c r="IC89" s="51"/>
      <c r="ID89" s="52"/>
      <c r="IE89" s="53"/>
      <c r="IF89" s="52"/>
      <c r="IG89" s="53"/>
      <c r="IH89" s="48"/>
      <c r="II89" s="49"/>
      <c r="IJ89" s="50"/>
      <c r="IK89" s="51"/>
      <c r="IL89" s="52"/>
      <c r="IM89" s="53"/>
      <c r="IN89" s="52"/>
      <c r="IO89" s="53"/>
      <c r="IP89" s="48"/>
    </row>
    <row r="90" spans="1:250" ht="54" customHeight="1">
      <c r="A90" s="25" t="s">
        <v>241</v>
      </c>
      <c r="B90" s="118" t="s">
        <v>210</v>
      </c>
      <c r="C90" s="37" t="s">
        <v>325</v>
      </c>
      <c r="D90" s="38" t="s">
        <v>287</v>
      </c>
      <c r="E90" s="39" t="s">
        <v>328</v>
      </c>
      <c r="F90" s="39" t="s">
        <v>217</v>
      </c>
      <c r="G90" s="135">
        <v>5291</v>
      </c>
      <c r="H90" s="140">
        <v>1000</v>
      </c>
      <c r="I90" s="135">
        <f t="shared" si="2"/>
        <v>18.9000189000189</v>
      </c>
    </row>
    <row r="91" spans="1:250" ht="18.75">
      <c r="A91" s="35" t="s">
        <v>242</v>
      </c>
      <c r="B91" s="130" t="s">
        <v>243</v>
      </c>
      <c r="C91" s="27" t="s">
        <v>329</v>
      </c>
      <c r="D91" s="28"/>
      <c r="E91" s="29"/>
      <c r="F91" s="29"/>
      <c r="G91" s="134">
        <v>9132</v>
      </c>
      <c r="H91" s="139">
        <v>1809.6</v>
      </c>
      <c r="I91" s="134">
        <f t="shared" si="2"/>
        <v>19.816031537450719</v>
      </c>
    </row>
    <row r="92" spans="1:250" ht="18.75">
      <c r="A92" s="35" t="s">
        <v>330</v>
      </c>
      <c r="B92" s="130" t="s">
        <v>246</v>
      </c>
      <c r="C92" s="27"/>
      <c r="D92" s="28" t="s">
        <v>292</v>
      </c>
      <c r="E92" s="29"/>
      <c r="F92" s="29"/>
      <c r="G92" s="134">
        <v>611.29999999999995</v>
      </c>
      <c r="H92" s="140">
        <v>150.19999999999999</v>
      </c>
      <c r="I92" s="135">
        <f t="shared" si="2"/>
        <v>24.570587273024703</v>
      </c>
    </row>
    <row r="93" spans="1:250" ht="72.75" customHeight="1">
      <c r="A93" s="25" t="s">
        <v>331</v>
      </c>
      <c r="B93" s="118" t="s">
        <v>249</v>
      </c>
      <c r="C93" s="37" t="s">
        <v>329</v>
      </c>
      <c r="D93" s="38" t="s">
        <v>292</v>
      </c>
      <c r="E93" s="39" t="s">
        <v>332</v>
      </c>
      <c r="F93" s="39"/>
      <c r="G93" s="135">
        <v>611.29999999999995</v>
      </c>
      <c r="H93" s="140">
        <v>150.1</v>
      </c>
      <c r="I93" s="135">
        <f t="shared" si="2"/>
        <v>24.554228692949454</v>
      </c>
    </row>
    <row r="94" spans="1:250" ht="39" customHeight="1">
      <c r="A94" s="25" t="s">
        <v>333</v>
      </c>
      <c r="B94" s="118" t="s">
        <v>251</v>
      </c>
      <c r="C94" s="37" t="s">
        <v>329</v>
      </c>
      <c r="D94" s="38" t="s">
        <v>292</v>
      </c>
      <c r="E94" s="39" t="s">
        <v>332</v>
      </c>
      <c r="F94" s="39" t="s">
        <v>252</v>
      </c>
      <c r="G94" s="135">
        <v>611.29999999999995</v>
      </c>
      <c r="H94" s="140">
        <v>150.1</v>
      </c>
      <c r="I94" s="135">
        <f t="shared" si="2"/>
        <v>24.554228692949454</v>
      </c>
    </row>
    <row r="95" spans="1:250" ht="18.75">
      <c r="A95" s="35" t="s">
        <v>253</v>
      </c>
      <c r="B95" s="128" t="s">
        <v>254</v>
      </c>
      <c r="C95" s="27"/>
      <c r="D95" s="28" t="s">
        <v>301</v>
      </c>
      <c r="E95" s="29"/>
      <c r="F95" s="30"/>
      <c r="G95" s="134">
        <v>8520.7000000000007</v>
      </c>
      <c r="H95" s="140">
        <v>1659.5</v>
      </c>
      <c r="I95" s="135">
        <f t="shared" si="2"/>
        <v>19.476099381506213</v>
      </c>
    </row>
    <row r="96" spans="1:250" ht="114" customHeight="1">
      <c r="A96" s="25" t="s">
        <v>256</v>
      </c>
      <c r="B96" s="118" t="s">
        <v>257</v>
      </c>
      <c r="C96" s="55">
        <v>10</v>
      </c>
      <c r="D96" s="38" t="s">
        <v>301</v>
      </c>
      <c r="E96" s="39" t="s">
        <v>258</v>
      </c>
      <c r="F96" s="40"/>
      <c r="G96" s="135">
        <v>5812.1</v>
      </c>
      <c r="H96" s="140">
        <v>1152.9000000000001</v>
      </c>
      <c r="I96" s="135">
        <f t="shared" si="2"/>
        <v>19.836203781765626</v>
      </c>
    </row>
    <row r="97" spans="1:9" s="47" customFormat="1" ht="39.75" customHeight="1">
      <c r="A97" s="46" t="s">
        <v>259</v>
      </c>
      <c r="B97" s="118" t="s">
        <v>251</v>
      </c>
      <c r="C97" s="55">
        <v>10</v>
      </c>
      <c r="D97" s="38" t="s">
        <v>301</v>
      </c>
      <c r="E97" s="39" t="s">
        <v>258</v>
      </c>
      <c r="F97" s="40">
        <v>300</v>
      </c>
      <c r="G97" s="135">
        <v>5812.1</v>
      </c>
      <c r="H97" s="140">
        <v>1152.9000000000001</v>
      </c>
      <c r="I97" s="135">
        <f t="shared" si="2"/>
        <v>19.836203781765626</v>
      </c>
    </row>
    <row r="98" spans="1:9" ht="39.75" customHeight="1">
      <c r="A98" s="25" t="s">
        <v>260</v>
      </c>
      <c r="B98" s="118" t="s">
        <v>261</v>
      </c>
      <c r="C98" s="55">
        <v>10</v>
      </c>
      <c r="D98" s="38" t="s">
        <v>301</v>
      </c>
      <c r="E98" s="39" t="s">
        <v>262</v>
      </c>
      <c r="F98" s="40"/>
      <c r="G98" s="135">
        <v>2708.6</v>
      </c>
      <c r="H98" s="140">
        <v>506.5</v>
      </c>
      <c r="I98" s="135">
        <f t="shared" si="2"/>
        <v>18.699697260577423</v>
      </c>
    </row>
    <row r="99" spans="1:9" ht="37.5">
      <c r="A99" s="25" t="s">
        <v>263</v>
      </c>
      <c r="B99" s="118" t="s">
        <v>251</v>
      </c>
      <c r="C99" s="55">
        <v>10</v>
      </c>
      <c r="D99" s="38" t="s">
        <v>301</v>
      </c>
      <c r="E99" s="39" t="s">
        <v>262</v>
      </c>
      <c r="F99" s="40">
        <v>300</v>
      </c>
      <c r="G99" s="135">
        <v>2708.6</v>
      </c>
      <c r="H99" s="140">
        <v>506.5</v>
      </c>
      <c r="I99" s="135">
        <f t="shared" si="2"/>
        <v>18.699697260577423</v>
      </c>
    </row>
    <row r="100" spans="1:9" ht="18.75">
      <c r="A100" s="35" t="s">
        <v>334</v>
      </c>
      <c r="B100" s="130" t="s">
        <v>265</v>
      </c>
      <c r="C100" s="27" t="s">
        <v>308</v>
      </c>
      <c r="D100" s="28"/>
      <c r="E100" s="29"/>
      <c r="F100" s="30"/>
      <c r="G100" s="134">
        <v>3620</v>
      </c>
      <c r="H100" s="139">
        <v>1200</v>
      </c>
      <c r="I100" s="134">
        <f t="shared" si="2"/>
        <v>33.149171270718227</v>
      </c>
    </row>
    <row r="101" spans="1:9" ht="37.5">
      <c r="A101" s="25" t="s">
        <v>267</v>
      </c>
      <c r="B101" s="118" t="s">
        <v>268</v>
      </c>
      <c r="C101" s="37"/>
      <c r="D101" s="38" t="s">
        <v>312</v>
      </c>
      <c r="E101" s="39"/>
      <c r="F101" s="40"/>
      <c r="G101" s="135">
        <v>3620</v>
      </c>
      <c r="H101" s="140">
        <v>1200</v>
      </c>
      <c r="I101" s="135">
        <f t="shared" si="2"/>
        <v>33.149171270718227</v>
      </c>
    </row>
    <row r="102" spans="1:9" ht="187.5">
      <c r="A102" s="25" t="s">
        <v>270</v>
      </c>
      <c r="B102" s="118" t="s">
        <v>271</v>
      </c>
      <c r="C102" s="37" t="s">
        <v>308</v>
      </c>
      <c r="D102" s="38" t="s">
        <v>312</v>
      </c>
      <c r="E102" s="39" t="s">
        <v>335</v>
      </c>
      <c r="F102" s="40"/>
      <c r="G102" s="135">
        <v>3620</v>
      </c>
      <c r="H102" s="140">
        <v>1200</v>
      </c>
      <c r="I102" s="135">
        <f t="shared" si="2"/>
        <v>33.149171270718227</v>
      </c>
    </row>
    <row r="103" spans="1:9" ht="56.25">
      <c r="A103" s="25" t="s">
        <v>272</v>
      </c>
      <c r="B103" s="118" t="s">
        <v>210</v>
      </c>
      <c r="C103" s="37" t="s">
        <v>308</v>
      </c>
      <c r="D103" s="38" t="s">
        <v>312</v>
      </c>
      <c r="E103" s="39" t="s">
        <v>335</v>
      </c>
      <c r="F103" s="39" t="s">
        <v>217</v>
      </c>
      <c r="G103" s="135">
        <v>3620</v>
      </c>
      <c r="H103" s="140">
        <v>1200</v>
      </c>
      <c r="I103" s="135">
        <f t="shared" si="2"/>
        <v>33.149171270718227</v>
      </c>
    </row>
    <row r="104" spans="1:9" ht="37.5">
      <c r="A104" s="35" t="s">
        <v>336</v>
      </c>
      <c r="B104" s="130" t="s">
        <v>273</v>
      </c>
      <c r="C104" s="27" t="s">
        <v>337</v>
      </c>
      <c r="D104" s="28"/>
      <c r="E104" s="29"/>
      <c r="F104" s="30"/>
      <c r="G104" s="134">
        <v>5449</v>
      </c>
      <c r="H104" s="139">
        <v>337.1</v>
      </c>
      <c r="I104" s="134">
        <f t="shared" si="2"/>
        <v>6.18645623050101</v>
      </c>
    </row>
    <row r="105" spans="1:9" ht="18.75">
      <c r="A105" s="25" t="s">
        <v>275</v>
      </c>
      <c r="B105" s="118" t="s">
        <v>276</v>
      </c>
      <c r="C105" s="37"/>
      <c r="D105" s="38" t="s">
        <v>290</v>
      </c>
      <c r="E105" s="39"/>
      <c r="F105" s="39"/>
      <c r="G105" s="135">
        <v>5449</v>
      </c>
      <c r="H105" s="140">
        <v>337</v>
      </c>
      <c r="I105" s="135">
        <f t="shared" si="2"/>
        <v>6.184621031381905</v>
      </c>
    </row>
    <row r="106" spans="1:9" ht="168.75">
      <c r="A106" s="25" t="s">
        <v>278</v>
      </c>
      <c r="B106" s="118" t="s">
        <v>279</v>
      </c>
      <c r="C106" s="37" t="s">
        <v>337</v>
      </c>
      <c r="D106" s="38" t="s">
        <v>290</v>
      </c>
      <c r="E106" s="39" t="s">
        <v>338</v>
      </c>
      <c r="F106" s="39"/>
      <c r="G106" s="135">
        <v>5449</v>
      </c>
      <c r="H106" s="140">
        <v>337.1</v>
      </c>
      <c r="I106" s="135">
        <f t="shared" si="2"/>
        <v>6.18645623050101</v>
      </c>
    </row>
    <row r="107" spans="1:9" ht="56.25">
      <c r="A107" s="25" t="s">
        <v>285</v>
      </c>
      <c r="B107" s="118" t="s">
        <v>125</v>
      </c>
      <c r="C107" s="37" t="s">
        <v>337</v>
      </c>
      <c r="D107" s="38" t="s">
        <v>290</v>
      </c>
      <c r="E107" s="39" t="s">
        <v>338</v>
      </c>
      <c r="F107" s="39" t="s">
        <v>280</v>
      </c>
      <c r="G107" s="135">
        <v>5449</v>
      </c>
      <c r="H107" s="140">
        <v>337.1</v>
      </c>
      <c r="I107" s="135">
        <f t="shared" si="2"/>
        <v>6.18645623050101</v>
      </c>
    </row>
    <row r="108" spans="1:9" s="56" customFormat="1" ht="16.5">
      <c r="A108" s="175" t="s">
        <v>281</v>
      </c>
      <c r="B108" s="176"/>
      <c r="C108" s="34"/>
      <c r="D108" s="34"/>
      <c r="E108" s="35"/>
      <c r="F108" s="35"/>
      <c r="G108" s="138">
        <v>92549.9</v>
      </c>
      <c r="H108" s="143">
        <f>SUM(H15,H30)</f>
        <v>14928.500000000002</v>
      </c>
      <c r="I108" s="138">
        <f t="shared" si="2"/>
        <v>16.130217320602185</v>
      </c>
    </row>
    <row r="109" spans="1:9">
      <c r="B109" s="51"/>
      <c r="C109" s="49"/>
      <c r="D109" s="49"/>
      <c r="E109" s="57"/>
      <c r="F109" s="49"/>
      <c r="G109" s="58"/>
      <c r="H109" s="149"/>
      <c r="I109" s="58"/>
    </row>
    <row r="110" spans="1:9">
      <c r="H110" s="150"/>
      <c r="I110" s="60"/>
    </row>
    <row r="111" spans="1:9" ht="18.75">
      <c r="A111" s="173" t="s">
        <v>364</v>
      </c>
      <c r="B111" s="173"/>
      <c r="C111" s="173"/>
      <c r="D111" s="173"/>
      <c r="E111" s="173"/>
      <c r="F111" s="173"/>
      <c r="G111" s="173"/>
      <c r="H111" s="173"/>
      <c r="I111" s="173"/>
    </row>
    <row r="112" spans="1:9">
      <c r="F112" s="61"/>
      <c r="G112" s="62"/>
      <c r="H112" s="151"/>
      <c r="I112" s="62"/>
    </row>
    <row r="113" spans="1:9">
      <c r="A113" s="8"/>
      <c r="E113" s="8"/>
      <c r="G113" s="58"/>
      <c r="H113" s="149"/>
      <c r="I113" s="58"/>
    </row>
  </sheetData>
  <mergeCells count="10">
    <mergeCell ref="A111:I111"/>
    <mergeCell ref="B7:H7"/>
    <mergeCell ref="B11:E11"/>
    <mergeCell ref="A108:B108"/>
    <mergeCell ref="B8:I8"/>
    <mergeCell ref="G1:I1"/>
    <mergeCell ref="G2:I2"/>
    <mergeCell ref="C12:D12"/>
    <mergeCell ref="B5:I5"/>
    <mergeCell ref="B6:I6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0"/>
  <sheetViews>
    <sheetView tabSelected="1" workbookViewId="0">
      <selection activeCell="J12" sqref="J12"/>
    </sheetView>
  </sheetViews>
  <sheetFormatPr defaultRowHeight="15.75"/>
  <cols>
    <col min="1" max="1" width="9.140625" style="2"/>
    <col min="2" max="2" width="58.7109375" style="2" customWidth="1"/>
    <col min="3" max="3" width="32.140625" style="2" customWidth="1"/>
    <col min="4" max="4" width="18" style="160" customWidth="1"/>
    <col min="5" max="16384" width="9.140625" style="2"/>
  </cols>
  <sheetData>
    <row r="1" spans="2:4">
      <c r="C1" s="182" t="s">
        <v>370</v>
      </c>
      <c r="D1" s="182"/>
    </row>
    <row r="2" spans="2:4">
      <c r="C2" s="182" t="s">
        <v>371</v>
      </c>
      <c r="D2" s="182"/>
    </row>
    <row r="6" spans="2:4">
      <c r="B6" s="4"/>
      <c r="C6" s="4"/>
      <c r="D6" s="129"/>
    </row>
    <row r="7" spans="2:4" ht="18.75">
      <c r="B7" s="174" t="s">
        <v>340</v>
      </c>
      <c r="C7" s="174"/>
      <c r="D7" s="174"/>
    </row>
    <row r="8" spans="2:4" ht="18.75">
      <c r="B8" s="174" t="s">
        <v>341</v>
      </c>
      <c r="C8" s="174"/>
      <c r="D8" s="174"/>
    </row>
    <row r="9" spans="2:4" ht="18.75">
      <c r="B9" s="174" t="s">
        <v>352</v>
      </c>
      <c r="C9" s="174"/>
      <c r="D9" s="159"/>
    </row>
    <row r="10" spans="2:4">
      <c r="B10" s="5"/>
      <c r="C10" s="6"/>
    </row>
    <row r="11" spans="2:4">
      <c r="D11" s="161" t="s">
        <v>0</v>
      </c>
    </row>
    <row r="12" spans="2:4" s="3" customFormat="1" ht="18.75">
      <c r="B12" s="155" t="s">
        <v>342</v>
      </c>
      <c r="C12" s="155" t="s">
        <v>91</v>
      </c>
      <c r="D12" s="155" t="s">
        <v>343</v>
      </c>
    </row>
    <row r="13" spans="2:4" ht="37.5">
      <c r="B13" s="156" t="s">
        <v>344</v>
      </c>
      <c r="C13" s="157" t="s">
        <v>345</v>
      </c>
      <c r="D13" s="162">
        <v>-342.4</v>
      </c>
    </row>
    <row r="14" spans="2:4" ht="37.5">
      <c r="B14" s="156" t="s">
        <v>346</v>
      </c>
      <c r="C14" s="157" t="s">
        <v>347</v>
      </c>
      <c r="D14" s="162">
        <v>-342.4</v>
      </c>
    </row>
    <row r="15" spans="2:4" ht="37.5">
      <c r="B15" s="156" t="s">
        <v>348</v>
      </c>
      <c r="C15" s="157" t="s">
        <v>349</v>
      </c>
      <c r="D15" s="162">
        <v>-15271</v>
      </c>
    </row>
    <row r="16" spans="2:4" ht="37.5">
      <c r="B16" s="156" t="s">
        <v>350</v>
      </c>
      <c r="C16" s="157" t="s">
        <v>351</v>
      </c>
      <c r="D16" s="162">
        <v>14928.6</v>
      </c>
    </row>
    <row r="17" spans="2:4" ht="18.75">
      <c r="B17" s="158"/>
      <c r="C17" s="158"/>
      <c r="D17" s="163"/>
    </row>
    <row r="18" spans="2:4" ht="18.75">
      <c r="B18" s="158"/>
      <c r="C18" s="158"/>
      <c r="D18" s="163"/>
    </row>
    <row r="19" spans="2:4" ht="18.75">
      <c r="B19" s="158"/>
      <c r="C19" s="158"/>
      <c r="D19" s="163"/>
    </row>
    <row r="20" spans="2:4" ht="18.75">
      <c r="B20" s="181" t="s">
        <v>372</v>
      </c>
      <c r="C20" s="181"/>
      <c r="D20" s="181"/>
    </row>
  </sheetData>
  <mergeCells count="6">
    <mergeCell ref="B20:D20"/>
    <mergeCell ref="C1:D1"/>
    <mergeCell ref="C2:D2"/>
    <mergeCell ref="B7:D7"/>
    <mergeCell ref="B8:D8"/>
    <mergeCell ref="B9:C9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Расходы</vt:lpstr>
      <vt:lpstr>БК</vt:lpstr>
      <vt:lpstr>Источники</vt:lpstr>
      <vt:lpstr>Доходы!Область_печати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DNS</cp:lastModifiedBy>
  <cp:lastPrinted>2016-04-27T09:16:26Z</cp:lastPrinted>
  <dcterms:created xsi:type="dcterms:W3CDTF">2015-11-02T14:21:39Z</dcterms:created>
  <dcterms:modified xsi:type="dcterms:W3CDTF">2016-04-27T09:16:29Z</dcterms:modified>
</cp:coreProperties>
</file>